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Zodiak" sheetId="1" r:id="rId1"/>
    <sheet name="china" sheetId="2" r:id="rId2"/>
    <sheet name="COPY" sheetId="3" r:id="rId3"/>
    <sheet name="MIX" sheetId="4" r:id="rId4"/>
    <sheet name="FINAL" sheetId="5" r:id="rId5"/>
  </sheets>
  <definedNames>
    <definedName name="_xlnm._FilterDatabase" localSheetId="1" hidden="1">china!$C$1:$C$303</definedName>
    <definedName name="_xlnm._FilterDatabase" localSheetId="0" hidden="1">Zodiak!$D$1:$D$383</definedName>
  </definedNames>
  <calcPr calcId="125725"/>
</workbook>
</file>

<file path=xl/calcChain.xml><?xml version="1.0" encoding="utf-8"?>
<calcChain xmlns="http://schemas.openxmlformats.org/spreadsheetml/2006/main">
  <c r="S3" i="4"/>
  <c r="I2" i="2"/>
  <c r="Q3" i="4"/>
  <c r="J2" i="1"/>
  <c r="C5"/>
  <c r="U20" i="2"/>
  <c r="G4"/>
  <c r="U8"/>
  <c r="U9"/>
  <c r="U10"/>
  <c r="U11"/>
  <c r="U12"/>
  <c r="U13"/>
  <c r="U14"/>
  <c r="U15"/>
  <c r="U16"/>
  <c r="U17"/>
  <c r="U18"/>
  <c r="U7"/>
  <c r="J4" i="1"/>
  <c r="L2" i="2"/>
  <c r="M2" i="1"/>
  <c r="AB20" i="2"/>
  <c r="G5" s="1"/>
  <c r="AB21"/>
  <c r="AB22"/>
  <c r="AB23"/>
  <c r="AB24"/>
  <c r="AB25"/>
  <c r="AB26"/>
  <c r="AB27"/>
  <c r="AB28"/>
  <c r="AB29"/>
  <c r="G6"/>
  <c r="G10"/>
  <c r="G14"/>
  <c r="G18"/>
  <c r="G22"/>
  <c r="G23"/>
  <c r="G25"/>
  <c r="G26"/>
  <c r="G30"/>
  <c r="G34"/>
  <c r="G36"/>
  <c r="G38"/>
  <c r="G40"/>
  <c r="G41"/>
  <c r="G42"/>
  <c r="G45"/>
  <c r="G46"/>
  <c r="G50"/>
  <c r="G54"/>
  <c r="G58"/>
  <c r="G62"/>
  <c r="G66"/>
  <c r="G68"/>
  <c r="G70"/>
  <c r="G74"/>
  <c r="G78"/>
  <c r="G79"/>
  <c r="G82"/>
  <c r="G86"/>
  <c r="G90"/>
  <c r="G94"/>
  <c r="G98"/>
  <c r="G99"/>
  <c r="G102"/>
  <c r="G104"/>
  <c r="G106"/>
  <c r="G107"/>
  <c r="G108"/>
  <c r="G109"/>
  <c r="G110"/>
  <c r="G111"/>
  <c r="G112"/>
  <c r="G114"/>
  <c r="G116"/>
  <c r="G117"/>
  <c r="G118"/>
  <c r="G120"/>
  <c r="G122"/>
  <c r="G124"/>
  <c r="G126"/>
  <c r="G128"/>
  <c r="G130"/>
  <c r="G131"/>
  <c r="G132"/>
  <c r="G134"/>
  <c r="G136"/>
  <c r="G138"/>
  <c r="G140"/>
  <c r="G141"/>
  <c r="G142"/>
  <c r="G144"/>
  <c r="G145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09"/>
  <c r="G210"/>
  <c r="G212"/>
  <c r="G214"/>
  <c r="G216"/>
  <c r="G218"/>
  <c r="G220"/>
  <c r="G222"/>
  <c r="G224"/>
  <c r="G226"/>
  <c r="G228"/>
  <c r="G230"/>
  <c r="G231"/>
  <c r="G232"/>
  <c r="G234"/>
  <c r="G236"/>
  <c r="G238"/>
  <c r="G240"/>
  <c r="G242"/>
  <c r="G244"/>
  <c r="G246"/>
  <c r="G248"/>
  <c r="G250"/>
  <c r="G252"/>
  <c r="G254"/>
  <c r="G256"/>
  <c r="G258"/>
  <c r="G260"/>
  <c r="G262"/>
  <c r="G264"/>
  <c r="G266"/>
  <c r="G267"/>
  <c r="G268"/>
  <c r="G269"/>
  <c r="G270"/>
  <c r="G272"/>
  <c r="G274"/>
  <c r="G276"/>
  <c r="G278"/>
  <c r="G280"/>
  <c r="G282"/>
  <c r="G284"/>
  <c r="G286"/>
  <c r="G287"/>
  <c r="G288"/>
  <c r="G289"/>
  <c r="G290"/>
  <c r="G292"/>
  <c r="G294"/>
  <c r="G296"/>
  <c r="G298"/>
  <c r="G300"/>
  <c r="G302"/>
  <c r="G303"/>
  <c r="D3" i="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AB5" i="2"/>
  <c r="AB6"/>
  <c r="AB7"/>
  <c r="AB8"/>
  <c r="AB9"/>
  <c r="AB10"/>
  <c r="AB11"/>
  <c r="AB12"/>
  <c r="AB13"/>
  <c r="AB14"/>
  <c r="AB15"/>
  <c r="AB16"/>
  <c r="AB17"/>
  <c r="AB18"/>
  <c r="AB1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N23" i="1"/>
  <c r="O23"/>
  <c r="P23"/>
  <c r="Q23"/>
  <c r="R23"/>
  <c r="S23"/>
  <c r="T23"/>
  <c r="U23"/>
  <c r="V23"/>
  <c r="M23"/>
  <c r="W12"/>
  <c r="W13"/>
  <c r="W14"/>
  <c r="W15"/>
  <c r="W16"/>
  <c r="W17"/>
  <c r="W18"/>
  <c r="W19"/>
  <c r="W20"/>
  <c r="W21"/>
  <c r="W22"/>
  <c r="W11"/>
  <c r="M1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H8"/>
  <c r="C4"/>
  <c r="V10"/>
  <c r="U10"/>
  <c r="T10"/>
  <c r="S10"/>
  <c r="R10"/>
  <c r="Q10"/>
  <c r="P10"/>
  <c r="O10"/>
  <c r="N10"/>
  <c r="J8"/>
  <c r="H4"/>
  <c r="AA4"/>
  <c r="H80"/>
  <c r="H5"/>
  <c r="H6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316" s="1"/>
  <c r="H70"/>
  <c r="H71"/>
  <c r="H72"/>
  <c r="H73"/>
  <c r="H74"/>
  <c r="H75"/>
  <c r="H76"/>
  <c r="H77"/>
  <c r="H78"/>
  <c r="H79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AA5"/>
  <c r="AA6"/>
  <c r="AA7"/>
  <c r="AA8"/>
  <c r="AA9"/>
  <c r="AA10"/>
  <c r="AA11"/>
  <c r="AA12"/>
  <c r="AA13"/>
  <c r="AA14"/>
  <c r="AA15"/>
  <c r="H199" i="4" l="1"/>
  <c r="H313"/>
  <c r="H295"/>
  <c r="H279"/>
  <c r="H261"/>
  <c r="H227"/>
  <c r="H195"/>
  <c r="H317"/>
  <c r="H299"/>
  <c r="H283"/>
  <c r="H265"/>
  <c r="H235"/>
  <c r="H203"/>
  <c r="H323"/>
  <c r="H305"/>
  <c r="H287"/>
  <c r="H269"/>
  <c r="H247"/>
  <c r="H211"/>
  <c r="H27"/>
  <c r="H309"/>
  <c r="H291"/>
  <c r="H273"/>
  <c r="H255"/>
  <c r="H219"/>
  <c r="H277"/>
  <c r="H319"/>
  <c r="H311"/>
  <c r="H303"/>
  <c r="H293"/>
  <c r="H285"/>
  <c r="H275"/>
  <c r="H267"/>
  <c r="H259"/>
  <c r="H243"/>
  <c r="H223"/>
  <c r="H207"/>
  <c r="H191"/>
  <c r="H325"/>
  <c r="H315"/>
  <c r="H307"/>
  <c r="H297"/>
  <c r="H289"/>
  <c r="H281"/>
  <c r="H271"/>
  <c r="H263"/>
  <c r="H251"/>
  <c r="H231"/>
  <c r="H215"/>
  <c r="H321"/>
  <c r="H239"/>
  <c r="H29"/>
  <c r="H301"/>
  <c r="H326"/>
  <c r="H322"/>
  <c r="H318"/>
  <c r="H314"/>
  <c r="H310"/>
  <c r="H306"/>
  <c r="H302"/>
  <c r="H298"/>
  <c r="H294"/>
  <c r="H290"/>
  <c r="H286"/>
  <c r="H282"/>
  <c r="H278"/>
  <c r="H274"/>
  <c r="H270"/>
  <c r="H266"/>
  <c r="H262"/>
  <c r="H258"/>
  <c r="H254"/>
  <c r="H250"/>
  <c r="H246"/>
  <c r="H242"/>
  <c r="H238"/>
  <c r="H234"/>
  <c r="H230"/>
  <c r="H226"/>
  <c r="H222"/>
  <c r="H218"/>
  <c r="H214"/>
  <c r="H210"/>
  <c r="H206"/>
  <c r="H202"/>
  <c r="H198"/>
  <c r="H194"/>
  <c r="H190"/>
  <c r="H186"/>
  <c r="H182"/>
  <c r="H178"/>
  <c r="H174"/>
  <c r="H170"/>
  <c r="H166"/>
  <c r="H162"/>
  <c r="H158"/>
  <c r="H154"/>
  <c r="H150"/>
  <c r="H146"/>
  <c r="H142"/>
  <c r="H138"/>
  <c r="H134"/>
  <c r="H130"/>
  <c r="H126"/>
  <c r="H122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187"/>
  <c r="H183"/>
  <c r="H179"/>
  <c r="H175"/>
  <c r="H171"/>
  <c r="H167"/>
  <c r="H163"/>
  <c r="H159"/>
  <c r="H155"/>
  <c r="H151"/>
  <c r="H147"/>
  <c r="H143"/>
  <c r="H139"/>
  <c r="H135"/>
  <c r="H131"/>
  <c r="H127"/>
  <c r="H123"/>
  <c r="H119"/>
  <c r="H115"/>
  <c r="H111"/>
  <c r="H107"/>
  <c r="H103"/>
  <c r="H99"/>
  <c r="H95"/>
  <c r="H91"/>
  <c r="H87"/>
  <c r="H83"/>
  <c r="H79"/>
  <c r="H75"/>
  <c r="H71"/>
  <c r="H67"/>
  <c r="H63"/>
  <c r="H59"/>
  <c r="H55"/>
  <c r="H51"/>
  <c r="H47"/>
  <c r="H43"/>
  <c r="H39"/>
  <c r="H35"/>
  <c r="H31"/>
  <c r="H324"/>
  <c r="H320"/>
  <c r="H316"/>
  <c r="H312"/>
  <c r="H308"/>
  <c r="H304"/>
  <c r="H300"/>
  <c r="H296"/>
  <c r="H292"/>
  <c r="H288"/>
  <c r="H284"/>
  <c r="H280"/>
  <c r="H276"/>
  <c r="H272"/>
  <c r="H268"/>
  <c r="H264"/>
  <c r="H260"/>
  <c r="H256"/>
  <c r="H252"/>
  <c r="H248"/>
  <c r="H244"/>
  <c r="H240"/>
  <c r="H236"/>
  <c r="H232"/>
  <c r="H228"/>
  <c r="H224"/>
  <c r="H220"/>
  <c r="H216"/>
  <c r="H212"/>
  <c r="H208"/>
  <c r="H204"/>
  <c r="H200"/>
  <c r="H196"/>
  <c r="H192"/>
  <c r="H188"/>
  <c r="H184"/>
  <c r="H180"/>
  <c r="H176"/>
  <c r="H172"/>
  <c r="H168"/>
  <c r="H164"/>
  <c r="H160"/>
  <c r="H156"/>
  <c r="H152"/>
  <c r="H148"/>
  <c r="H144"/>
  <c r="H140"/>
  <c r="H136"/>
  <c r="H132"/>
  <c r="H128"/>
  <c r="H124"/>
  <c r="H120"/>
  <c r="H116"/>
  <c r="H112"/>
  <c r="H108"/>
  <c r="H104"/>
  <c r="H100"/>
  <c r="H96"/>
  <c r="H92"/>
  <c r="H88"/>
  <c r="H84"/>
  <c r="H80"/>
  <c r="H76"/>
  <c r="H72"/>
  <c r="H68"/>
  <c r="H64"/>
  <c r="H60"/>
  <c r="H56"/>
  <c r="H52"/>
  <c r="H48"/>
  <c r="H44"/>
  <c r="H40"/>
  <c r="H36"/>
  <c r="H32"/>
  <c r="H28"/>
  <c r="H257"/>
  <c r="H253"/>
  <c r="H249"/>
  <c r="H245"/>
  <c r="H241"/>
  <c r="H237"/>
  <c r="H233"/>
  <c r="H229"/>
  <c r="H225"/>
  <c r="H221"/>
  <c r="H217"/>
  <c r="H213"/>
  <c r="H209"/>
  <c r="H205"/>
  <c r="H201"/>
  <c r="H197"/>
  <c r="H193"/>
  <c r="H189"/>
  <c r="H185"/>
  <c r="H181"/>
  <c r="H177"/>
  <c r="H173"/>
  <c r="H169"/>
  <c r="H165"/>
  <c r="H161"/>
  <c r="H157"/>
  <c r="H153"/>
  <c r="H149"/>
  <c r="H145"/>
  <c r="H141"/>
  <c r="H137"/>
  <c r="H133"/>
  <c r="H129"/>
  <c r="H125"/>
  <c r="H121"/>
  <c r="H117"/>
  <c r="H113"/>
  <c r="H109"/>
  <c r="H105"/>
  <c r="H101"/>
  <c r="H97"/>
  <c r="H93"/>
  <c r="H89"/>
  <c r="H85"/>
  <c r="H81"/>
  <c r="H77"/>
  <c r="H73"/>
  <c r="H69"/>
  <c r="H65"/>
  <c r="H61"/>
  <c r="H57"/>
  <c r="H53"/>
  <c r="H49"/>
  <c r="H45"/>
  <c r="H41"/>
  <c r="H37"/>
  <c r="H33"/>
  <c r="H4" i="2"/>
  <c r="H300"/>
  <c r="H296"/>
  <c r="H292"/>
  <c r="H288"/>
  <c r="H284"/>
  <c r="H280"/>
  <c r="H276"/>
  <c r="H272"/>
  <c r="H268"/>
  <c r="H264"/>
  <c r="H260"/>
  <c r="H256"/>
  <c r="H252"/>
  <c r="H248"/>
  <c r="H244"/>
  <c r="H240"/>
  <c r="H236"/>
  <c r="H232"/>
  <c r="H228"/>
  <c r="H224"/>
  <c r="H220"/>
  <c r="H216"/>
  <c r="H212"/>
  <c r="H208"/>
  <c r="H204"/>
  <c r="H200"/>
  <c r="H196"/>
  <c r="H192"/>
  <c r="H188"/>
  <c r="H174"/>
  <c r="H170"/>
  <c r="H166"/>
  <c r="H162"/>
  <c r="H158"/>
  <c r="H154"/>
  <c r="H150"/>
  <c r="H146"/>
  <c r="H142"/>
  <c r="H138"/>
  <c r="H134"/>
  <c r="H130"/>
  <c r="H126"/>
  <c r="H122"/>
  <c r="H118"/>
  <c r="H114"/>
  <c r="H110"/>
  <c r="H106"/>
  <c r="H102"/>
  <c r="H98"/>
  <c r="H94"/>
  <c r="H90"/>
  <c r="H86"/>
  <c r="H62"/>
  <c r="H58"/>
  <c r="H54"/>
  <c r="H50"/>
  <c r="H46"/>
  <c r="H42"/>
  <c r="H38"/>
  <c r="H34"/>
  <c r="H30"/>
  <c r="H25"/>
  <c r="H5"/>
  <c r="H289"/>
  <c r="H269"/>
  <c r="H209"/>
  <c r="H184"/>
  <c r="H180"/>
  <c r="H131"/>
  <c r="H111"/>
  <c r="H107"/>
  <c r="H99"/>
  <c r="H78"/>
  <c r="H68"/>
  <c r="H26"/>
  <c r="H22"/>
  <c r="H18"/>
  <c r="H14"/>
  <c r="H10"/>
  <c r="H6"/>
  <c r="H302"/>
  <c r="H298"/>
  <c r="H294"/>
  <c r="H290"/>
  <c r="H286"/>
  <c r="H282"/>
  <c r="H278"/>
  <c r="H274"/>
  <c r="H270"/>
  <c r="H266"/>
  <c r="H262"/>
  <c r="H258"/>
  <c r="H254"/>
  <c r="H250"/>
  <c r="H246"/>
  <c r="H242"/>
  <c r="H238"/>
  <c r="H234"/>
  <c r="H230"/>
  <c r="H226"/>
  <c r="H222"/>
  <c r="H218"/>
  <c r="H214"/>
  <c r="H210"/>
  <c r="H206"/>
  <c r="H202"/>
  <c r="H198"/>
  <c r="H194"/>
  <c r="H190"/>
  <c r="H172"/>
  <c r="H168"/>
  <c r="H164"/>
  <c r="H160"/>
  <c r="H156"/>
  <c r="H152"/>
  <c r="H148"/>
  <c r="H144"/>
  <c r="H140"/>
  <c r="H136"/>
  <c r="H132"/>
  <c r="H128"/>
  <c r="H124"/>
  <c r="H120"/>
  <c r="H116"/>
  <c r="H112"/>
  <c r="H108"/>
  <c r="H104"/>
  <c r="H79"/>
  <c r="H74"/>
  <c r="H40"/>
  <c r="H36"/>
  <c r="H23"/>
  <c r="H303"/>
  <c r="H287"/>
  <c r="H267"/>
  <c r="H231"/>
  <c r="H182"/>
  <c r="H178"/>
  <c r="H145"/>
  <c r="H141"/>
  <c r="H117"/>
  <c r="H109"/>
  <c r="H70"/>
  <c r="H66"/>
  <c r="H45"/>
  <c r="H41"/>
  <c r="H186"/>
  <c r="H82"/>
  <c r="H176"/>
  <c r="G299"/>
  <c r="H299" s="1"/>
  <c r="G295"/>
  <c r="H295" s="1"/>
  <c r="G291"/>
  <c r="H291" s="1"/>
  <c r="G283"/>
  <c r="H283" s="1"/>
  <c r="G279"/>
  <c r="H279" s="1"/>
  <c r="G275"/>
  <c r="H275" s="1"/>
  <c r="G271"/>
  <c r="H271" s="1"/>
  <c r="G263"/>
  <c r="H263" s="1"/>
  <c r="G259"/>
  <c r="H259" s="1"/>
  <c r="G255"/>
  <c r="H255" s="1"/>
  <c r="G251"/>
  <c r="H251" s="1"/>
  <c r="G247"/>
  <c r="H247" s="1"/>
  <c r="G243"/>
  <c r="H243" s="1"/>
  <c r="G239"/>
  <c r="H239" s="1"/>
  <c r="G235"/>
  <c r="H235" s="1"/>
  <c r="G227"/>
  <c r="H227" s="1"/>
  <c r="G223"/>
  <c r="H223" s="1"/>
  <c r="G219"/>
  <c r="H219" s="1"/>
  <c r="G215"/>
  <c r="H215" s="1"/>
  <c r="G211"/>
  <c r="H211" s="1"/>
  <c r="G207"/>
  <c r="H207" s="1"/>
  <c r="G203"/>
  <c r="H203" s="1"/>
  <c r="G199"/>
  <c r="H199" s="1"/>
  <c r="G195"/>
  <c r="H195" s="1"/>
  <c r="G191"/>
  <c r="H191" s="1"/>
  <c r="G187"/>
  <c r="H187" s="1"/>
  <c r="G183"/>
  <c r="H183" s="1"/>
  <c r="G179"/>
  <c r="H179" s="1"/>
  <c r="G175"/>
  <c r="H175" s="1"/>
  <c r="G171"/>
  <c r="H171" s="1"/>
  <c r="G167"/>
  <c r="H167" s="1"/>
  <c r="G163"/>
  <c r="H163" s="1"/>
  <c r="G159"/>
  <c r="H159" s="1"/>
  <c r="G155"/>
  <c r="H155" s="1"/>
  <c r="G151"/>
  <c r="H151" s="1"/>
  <c r="G147"/>
  <c r="H147" s="1"/>
  <c r="G143"/>
  <c r="H143" s="1"/>
  <c r="G139"/>
  <c r="H139" s="1"/>
  <c r="G135"/>
  <c r="H135" s="1"/>
  <c r="G127"/>
  <c r="H127" s="1"/>
  <c r="G123"/>
  <c r="H123" s="1"/>
  <c r="G119"/>
  <c r="H119" s="1"/>
  <c r="G115"/>
  <c r="H115" s="1"/>
  <c r="G103"/>
  <c r="H103" s="1"/>
  <c r="G95"/>
  <c r="H95" s="1"/>
  <c r="G91"/>
  <c r="H91" s="1"/>
  <c r="G87"/>
  <c r="H87" s="1"/>
  <c r="G83"/>
  <c r="H83" s="1"/>
  <c r="G75"/>
  <c r="H75" s="1"/>
  <c r="G71"/>
  <c r="H71" s="1"/>
  <c r="G67"/>
  <c r="H67" s="1"/>
  <c r="G63"/>
  <c r="H63" s="1"/>
  <c r="G59"/>
  <c r="H59" s="1"/>
  <c r="G55"/>
  <c r="H55" s="1"/>
  <c r="G51"/>
  <c r="H51" s="1"/>
  <c r="G47"/>
  <c r="H47" s="1"/>
  <c r="G43"/>
  <c r="H43" s="1"/>
  <c r="G39"/>
  <c r="H39" s="1"/>
  <c r="G35"/>
  <c r="H35" s="1"/>
  <c r="G31"/>
  <c r="H31" s="1"/>
  <c r="G27"/>
  <c r="H27" s="1"/>
  <c r="G19"/>
  <c r="H19" s="1"/>
  <c r="G15"/>
  <c r="H15" s="1"/>
  <c r="G11"/>
  <c r="H11" s="1"/>
  <c r="G7"/>
  <c r="H7" s="1"/>
  <c r="G100"/>
  <c r="H100" s="1"/>
  <c r="G96"/>
  <c r="H96" s="1"/>
  <c r="G92"/>
  <c r="H92" s="1"/>
  <c r="G88"/>
  <c r="H88" s="1"/>
  <c r="G84"/>
  <c r="H84" s="1"/>
  <c r="G80"/>
  <c r="H80" s="1"/>
  <c r="G76"/>
  <c r="H76" s="1"/>
  <c r="G72"/>
  <c r="H72" s="1"/>
  <c r="G64"/>
  <c r="H64" s="1"/>
  <c r="G60"/>
  <c r="H60" s="1"/>
  <c r="G56"/>
  <c r="H56" s="1"/>
  <c r="G52"/>
  <c r="H52" s="1"/>
  <c r="G48"/>
  <c r="H48" s="1"/>
  <c r="G44"/>
  <c r="H44" s="1"/>
  <c r="G32"/>
  <c r="H32" s="1"/>
  <c r="G28"/>
  <c r="H28" s="1"/>
  <c r="G24"/>
  <c r="H24" s="1"/>
  <c r="G20"/>
  <c r="H20" s="1"/>
  <c r="G16"/>
  <c r="H16" s="1"/>
  <c r="G12"/>
  <c r="H12" s="1"/>
  <c r="G8"/>
  <c r="H8" s="1"/>
  <c r="G301"/>
  <c r="H301" s="1"/>
  <c r="G297"/>
  <c r="H297" s="1"/>
  <c r="G293"/>
  <c r="H293" s="1"/>
  <c r="G285"/>
  <c r="H285" s="1"/>
  <c r="G281"/>
  <c r="H281" s="1"/>
  <c r="G277"/>
  <c r="H277" s="1"/>
  <c r="G273"/>
  <c r="H273" s="1"/>
  <c r="G265"/>
  <c r="H265" s="1"/>
  <c r="G261"/>
  <c r="H261" s="1"/>
  <c r="G257"/>
  <c r="H257" s="1"/>
  <c r="G253"/>
  <c r="H253" s="1"/>
  <c r="G249"/>
  <c r="H249" s="1"/>
  <c r="G245"/>
  <c r="H245" s="1"/>
  <c r="G241"/>
  <c r="H241" s="1"/>
  <c r="G237"/>
  <c r="H237" s="1"/>
  <c r="G233"/>
  <c r="H233" s="1"/>
  <c r="G229"/>
  <c r="H229" s="1"/>
  <c r="G225"/>
  <c r="H225" s="1"/>
  <c r="G221"/>
  <c r="H221" s="1"/>
  <c r="G217"/>
  <c r="H217" s="1"/>
  <c r="G213"/>
  <c r="H213" s="1"/>
  <c r="G205"/>
  <c r="H205" s="1"/>
  <c r="G201"/>
  <c r="H201" s="1"/>
  <c r="G197"/>
  <c r="H197" s="1"/>
  <c r="G193"/>
  <c r="H193" s="1"/>
  <c r="G189"/>
  <c r="H189" s="1"/>
  <c r="G185"/>
  <c r="H185" s="1"/>
  <c r="G181"/>
  <c r="H181" s="1"/>
  <c r="G177"/>
  <c r="H177" s="1"/>
  <c r="G173"/>
  <c r="H173" s="1"/>
  <c r="G169"/>
  <c r="H169" s="1"/>
  <c r="G165"/>
  <c r="H165" s="1"/>
  <c r="G161"/>
  <c r="H161" s="1"/>
  <c r="G157"/>
  <c r="H157" s="1"/>
  <c r="G153"/>
  <c r="H153" s="1"/>
  <c r="G149"/>
  <c r="H149" s="1"/>
  <c r="G137"/>
  <c r="H137" s="1"/>
  <c r="G133"/>
  <c r="H133" s="1"/>
  <c r="G129"/>
  <c r="H129" s="1"/>
  <c r="G125"/>
  <c r="H125" s="1"/>
  <c r="G121"/>
  <c r="H121" s="1"/>
  <c r="G113"/>
  <c r="H113" s="1"/>
  <c r="G105"/>
  <c r="H105" s="1"/>
  <c r="G101"/>
  <c r="H101" s="1"/>
  <c r="G97"/>
  <c r="H97" s="1"/>
  <c r="G93"/>
  <c r="H93" s="1"/>
  <c r="G89"/>
  <c r="H89" s="1"/>
  <c r="G85"/>
  <c r="H85" s="1"/>
  <c r="G81"/>
  <c r="H81" s="1"/>
  <c r="G77"/>
  <c r="H77" s="1"/>
  <c r="G73"/>
  <c r="H73" s="1"/>
  <c r="G69"/>
  <c r="H69" s="1"/>
  <c r="G65"/>
  <c r="H65" s="1"/>
  <c r="G61"/>
  <c r="H61" s="1"/>
  <c r="G57"/>
  <c r="H57" s="1"/>
  <c r="G53"/>
  <c r="H53" s="1"/>
  <c r="G49"/>
  <c r="H49" s="1"/>
  <c r="G37"/>
  <c r="H37" s="1"/>
  <c r="G33"/>
  <c r="H33" s="1"/>
  <c r="G29"/>
  <c r="H29" s="1"/>
  <c r="G21"/>
  <c r="H21" s="1"/>
  <c r="G17"/>
  <c r="H17" s="1"/>
  <c r="G13"/>
  <c r="H13" s="1"/>
  <c r="G9"/>
  <c r="H9" s="1"/>
  <c r="J303" i="1"/>
  <c r="J299"/>
  <c r="J294"/>
  <c r="J290"/>
  <c r="J285"/>
  <c r="J281"/>
  <c r="J277"/>
  <c r="J273"/>
  <c r="J269"/>
  <c r="J264"/>
  <c r="J259"/>
  <c r="J255"/>
  <c r="J251"/>
  <c r="J246"/>
  <c r="J241"/>
  <c r="J236"/>
  <c r="J232"/>
  <c r="J228"/>
  <c r="J224"/>
  <c r="J220"/>
  <c r="J215"/>
  <c r="J211"/>
  <c r="J207"/>
  <c r="J203"/>
  <c r="J199"/>
  <c r="J195"/>
  <c r="J191"/>
  <c r="J187"/>
  <c r="J183"/>
  <c r="J179"/>
  <c r="J175"/>
  <c r="J169"/>
  <c r="J164"/>
  <c r="J160"/>
  <c r="J156"/>
  <c r="J151"/>
  <c r="J147"/>
  <c r="J142"/>
  <c r="J138"/>
  <c r="J133"/>
  <c r="J128"/>
  <c r="J124"/>
  <c r="J120"/>
  <c r="J115"/>
  <c r="J111"/>
  <c r="J106"/>
  <c r="J102"/>
  <c r="J96"/>
  <c r="J92"/>
  <c r="J88"/>
  <c r="J83"/>
  <c r="J78"/>
  <c r="J74"/>
  <c r="J70"/>
  <c r="J66"/>
  <c r="J61"/>
  <c r="J57"/>
  <c r="J53"/>
  <c r="J49"/>
  <c r="J44"/>
  <c r="J40"/>
  <c r="J35"/>
  <c r="J29"/>
  <c r="J25"/>
  <c r="J21"/>
  <c r="J17"/>
  <c r="J13"/>
  <c r="J9"/>
  <c r="J5"/>
  <c r="J32"/>
  <c r="J300"/>
  <c r="J295"/>
  <c r="J291"/>
  <c r="J287"/>
  <c r="J282"/>
  <c r="J278"/>
  <c r="J274"/>
  <c r="J270"/>
  <c r="J265"/>
  <c r="J260"/>
  <c r="J256"/>
  <c r="J252"/>
  <c r="J247"/>
  <c r="J242"/>
  <c r="J238"/>
  <c r="J233"/>
  <c r="J229"/>
  <c r="J225"/>
  <c r="J221"/>
  <c r="J216"/>
  <c r="J212"/>
  <c r="J208"/>
  <c r="J204"/>
  <c r="J200"/>
  <c r="J196"/>
  <c r="J192"/>
  <c r="J188"/>
  <c r="J184"/>
  <c r="J180"/>
  <c r="J176"/>
  <c r="J170"/>
  <c r="J165"/>
  <c r="J161"/>
  <c r="J157"/>
  <c r="J152"/>
  <c r="J148"/>
  <c r="J143"/>
  <c r="J139"/>
  <c r="J134"/>
  <c r="J129"/>
  <c r="J125"/>
  <c r="J121"/>
  <c r="J116"/>
  <c r="J112"/>
  <c r="J107"/>
  <c r="J103"/>
  <c r="J97"/>
  <c r="J93"/>
  <c r="J89"/>
  <c r="J84"/>
  <c r="J80"/>
  <c r="J75"/>
  <c r="J71"/>
  <c r="J67"/>
  <c r="J63"/>
  <c r="J58"/>
  <c r="J54"/>
  <c r="J50"/>
  <c r="J45"/>
  <c r="J41"/>
  <c r="J37"/>
  <c r="J30"/>
  <c r="J26"/>
  <c r="J22"/>
  <c r="J18"/>
  <c r="J14"/>
  <c r="J10"/>
  <c r="J6"/>
  <c r="J301"/>
  <c r="J297"/>
  <c r="J292"/>
  <c r="J288"/>
  <c r="J283"/>
  <c r="J279"/>
  <c r="J275"/>
  <c r="J271"/>
  <c r="J266"/>
  <c r="J262"/>
  <c r="J257"/>
  <c r="J253"/>
  <c r="J248"/>
  <c r="J243"/>
  <c r="J239"/>
  <c r="J234"/>
  <c r="J230"/>
  <c r="J226"/>
  <c r="J222"/>
  <c r="J217"/>
  <c r="J213"/>
  <c r="J209"/>
  <c r="J205"/>
  <c r="J201"/>
  <c r="J197"/>
  <c r="J193"/>
  <c r="J189"/>
  <c r="J185"/>
  <c r="J181"/>
  <c r="J177"/>
  <c r="J171"/>
  <c r="J166"/>
  <c r="J162"/>
  <c r="J158"/>
  <c r="J153"/>
  <c r="J149"/>
  <c r="J144"/>
  <c r="J140"/>
  <c r="J135"/>
  <c r="J130"/>
  <c r="J126"/>
  <c r="J122"/>
  <c r="J117"/>
  <c r="J113"/>
  <c r="J108"/>
  <c r="J104"/>
  <c r="J99"/>
  <c r="J94"/>
  <c r="J90"/>
  <c r="J85"/>
  <c r="J81"/>
  <c r="J76"/>
  <c r="J72"/>
  <c r="J68"/>
  <c r="J64"/>
  <c r="J59"/>
  <c r="J55"/>
  <c r="J51"/>
  <c r="J46"/>
  <c r="J42"/>
  <c r="J38"/>
  <c r="J31"/>
  <c r="J27"/>
  <c r="J23"/>
  <c r="J19"/>
  <c r="J15"/>
  <c r="J11"/>
  <c r="J7"/>
  <c r="J302"/>
  <c r="J298"/>
  <c r="J293"/>
  <c r="J289"/>
  <c r="J284"/>
  <c r="J280"/>
  <c r="J276"/>
  <c r="J272"/>
  <c r="J267"/>
  <c r="J263"/>
  <c r="J258"/>
  <c r="J254"/>
  <c r="J250"/>
  <c r="J244"/>
  <c r="J240"/>
  <c r="J235"/>
  <c r="J231"/>
  <c r="J227"/>
  <c r="J223"/>
  <c r="J219"/>
  <c r="J214"/>
  <c r="J210"/>
  <c r="J206"/>
  <c r="J202"/>
  <c r="J198"/>
  <c r="J194"/>
  <c r="J190"/>
  <c r="J186"/>
  <c r="J182"/>
  <c r="J178"/>
  <c r="J173"/>
  <c r="J168"/>
  <c r="J163"/>
  <c r="J159"/>
  <c r="J155"/>
  <c r="J150"/>
  <c r="J146"/>
  <c r="J141"/>
  <c r="J136"/>
  <c r="J132"/>
  <c r="J127"/>
  <c r="J123"/>
  <c r="J119"/>
  <c r="J114"/>
  <c r="J109"/>
  <c r="J105"/>
  <c r="J101"/>
  <c r="J95"/>
  <c r="J91"/>
  <c r="J87"/>
  <c r="J82"/>
  <c r="J77"/>
  <c r="J73"/>
  <c r="J69"/>
  <c r="J65"/>
  <c r="J60"/>
  <c r="J56"/>
  <c r="J52"/>
  <c r="J48"/>
  <c r="J43"/>
  <c r="J39"/>
  <c r="J34"/>
  <c r="J28"/>
  <c r="J24"/>
  <c r="J20"/>
  <c r="J16"/>
  <c r="J12"/>
  <c r="J261"/>
  <c r="J249"/>
  <c r="J245"/>
  <c r="J237"/>
  <c r="J145"/>
  <c r="J137"/>
  <c r="J33"/>
  <c r="J286"/>
  <c r="J218"/>
  <c r="J174"/>
  <c r="J154"/>
  <c r="J118"/>
  <c r="J110"/>
  <c r="J98"/>
  <c r="J86"/>
  <c r="J62"/>
  <c r="J167"/>
  <c r="J131"/>
  <c r="J79"/>
  <c r="J47"/>
  <c r="J296"/>
  <c r="J268"/>
  <c r="J172"/>
  <c r="J100"/>
  <c r="J36"/>
  <c r="H307"/>
  <c r="H311"/>
  <c r="H315"/>
  <c r="H306"/>
  <c r="H310"/>
  <c r="H314"/>
  <c r="H309"/>
  <c r="H313"/>
  <c r="H317"/>
  <c r="H308"/>
  <c r="H312"/>
  <c r="H329" i="4" l="1"/>
  <c r="R12" s="1"/>
  <c r="H305" i="2"/>
  <c r="K3" s="1"/>
  <c r="J305" i="1"/>
  <c r="L3" s="1"/>
  <c r="B310"/>
  <c r="B314"/>
  <c r="B308"/>
  <c r="B315"/>
  <c r="B312"/>
  <c r="B311"/>
  <c r="B313"/>
  <c r="B309"/>
  <c r="B307" l="1"/>
  <c r="B306"/>
</calcChain>
</file>

<file path=xl/sharedStrings.xml><?xml version="1.0" encoding="utf-8"?>
<sst xmlns="http://schemas.openxmlformats.org/spreadsheetml/2006/main" count="4113" uniqueCount="112">
  <si>
    <t>Статья</t>
  </si>
  <si>
    <t>дата рождения</t>
  </si>
  <si>
    <t>пол</t>
  </si>
  <si>
    <t>M</t>
  </si>
  <si>
    <t>F</t>
  </si>
  <si>
    <t>#</t>
  </si>
  <si>
    <t>28-Jyn-1968</t>
  </si>
  <si>
    <t>29-05-1962</t>
  </si>
  <si>
    <t>01-Jan--1961</t>
  </si>
  <si>
    <t>убийство</t>
  </si>
  <si>
    <t>УПТВЗ</t>
  </si>
  <si>
    <t>Кража</t>
  </si>
  <si>
    <t>ПИРВЧИ</t>
  </si>
  <si>
    <t>Мошенничество</t>
  </si>
  <si>
    <t>Грабеж</t>
  </si>
  <si>
    <t>Разбой</t>
  </si>
  <si>
    <t>Терроризм</t>
  </si>
  <si>
    <t>Хулигантсво</t>
  </si>
  <si>
    <t>Наркотики</t>
  </si>
  <si>
    <t>Козерог</t>
  </si>
  <si>
    <t>Водолей</t>
  </si>
  <si>
    <t>Рыба</t>
  </si>
  <si>
    <t>Овен</t>
  </si>
  <si>
    <t>Телец</t>
  </si>
  <si>
    <t>Близнец</t>
  </si>
  <si>
    <t>Рак</t>
  </si>
  <si>
    <t>Лев</t>
  </si>
  <si>
    <t>Дева</t>
  </si>
  <si>
    <t>Весы</t>
  </si>
  <si>
    <t>Скорпион</t>
  </si>
  <si>
    <t>Стрелец</t>
  </si>
  <si>
    <t>ст-я</t>
  </si>
  <si>
    <t>Мош-тво</t>
  </si>
  <si>
    <t>Терр-зм</t>
  </si>
  <si>
    <t>Хул-тво</t>
  </si>
  <si>
    <t>Нар-ки</t>
  </si>
  <si>
    <t>Сумма На знак</t>
  </si>
  <si>
    <t>Сумм на ст-ю</t>
  </si>
  <si>
    <t>прес-е</t>
  </si>
  <si>
    <t>скорпион</t>
  </si>
  <si>
    <t>рыба</t>
  </si>
  <si>
    <t>телец</t>
  </si>
  <si>
    <t>рак</t>
  </si>
  <si>
    <t>стрелец</t>
  </si>
  <si>
    <t>водолей</t>
  </si>
  <si>
    <t>близнец</t>
  </si>
  <si>
    <t>дева</t>
  </si>
  <si>
    <t>весы</t>
  </si>
  <si>
    <t>лев</t>
  </si>
  <si>
    <t>козерог</t>
  </si>
  <si>
    <t>год рождения</t>
  </si>
  <si>
    <t>Крыса</t>
  </si>
  <si>
    <t>Бык</t>
  </si>
  <si>
    <t>Тигр</t>
  </si>
  <si>
    <t>Кролик</t>
  </si>
  <si>
    <t>Дракон</t>
  </si>
  <si>
    <t>Свинья</t>
  </si>
  <si>
    <t xml:space="preserve">Лошадь </t>
  </si>
  <si>
    <t>Змея</t>
  </si>
  <si>
    <t>Обезьяна</t>
  </si>
  <si>
    <t>Петух</t>
  </si>
  <si>
    <t>Собака</t>
  </si>
  <si>
    <t>Кабан</t>
  </si>
  <si>
    <t>10 февраля</t>
  </si>
  <si>
    <t>Желтый</t>
  </si>
  <si>
    <t>Земля</t>
  </si>
  <si>
    <t>Янь</t>
  </si>
  <si>
    <t>29 января</t>
  </si>
  <si>
    <t>Инь</t>
  </si>
  <si>
    <t>17 февраля</t>
  </si>
  <si>
    <t>Белый</t>
  </si>
  <si>
    <t>Металл</t>
  </si>
  <si>
    <t>6 февраля</t>
  </si>
  <si>
    <t>27 января</t>
  </si>
  <si>
    <t>Черный</t>
  </si>
  <si>
    <t>Вода</t>
  </si>
  <si>
    <t>14 февраля</t>
  </si>
  <si>
    <t>3 февраля</t>
  </si>
  <si>
    <t>Лошадь</t>
  </si>
  <si>
    <t>Зеленый</t>
  </si>
  <si>
    <t>Дерево</t>
  </si>
  <si>
    <t>24 января</t>
  </si>
  <si>
    <t>Баран</t>
  </si>
  <si>
    <t>12 февраля</t>
  </si>
  <si>
    <t>Красный</t>
  </si>
  <si>
    <t>Огонь</t>
  </si>
  <si>
    <t>31 января</t>
  </si>
  <si>
    <t>18 февраля</t>
  </si>
  <si>
    <t>8 февраля</t>
  </si>
  <si>
    <t>28 января</t>
  </si>
  <si>
    <t>15 февраля</t>
  </si>
  <si>
    <t>5 февраля</t>
  </si>
  <si>
    <t>25 января</t>
  </si>
  <si>
    <t>13 февраля</t>
  </si>
  <si>
    <t>2 февраля</t>
  </si>
  <si>
    <t>21 января</t>
  </si>
  <si>
    <t>9 февраля</t>
  </si>
  <si>
    <t>30 января</t>
  </si>
  <si>
    <t>23 января</t>
  </si>
  <si>
    <t>11 февраля</t>
  </si>
  <si>
    <t> 7 февраля</t>
  </si>
  <si>
    <t>16 февраля</t>
  </si>
  <si>
    <t>20 февраля</t>
  </si>
  <si>
    <t>4 февраля</t>
  </si>
  <si>
    <t>min</t>
  </si>
  <si>
    <t>max</t>
  </si>
  <si>
    <t>ref</t>
  </si>
  <si>
    <t>знак зодиак</t>
  </si>
  <si>
    <t>кит-й знак</t>
  </si>
  <si>
    <t>наркотики</t>
  </si>
  <si>
    <t>хулиганство</t>
  </si>
  <si>
    <t>a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</si>
</sst>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8">
    <font>
      <sz val="11"/>
      <color theme="1"/>
      <name val="Calibri"/>
      <family val="2"/>
      <scheme val="minor"/>
    </font>
    <font>
      <sz val="11"/>
      <color theme="1"/>
      <name val="Play"/>
    </font>
    <font>
      <b/>
      <sz val="11"/>
      <color theme="1"/>
      <name val="Play"/>
    </font>
    <font>
      <sz val="12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indexed="64"/>
      </right>
      <top style="medium">
        <color rgb="FF0000FF"/>
      </top>
      <bottom style="medium">
        <color indexed="64"/>
      </bottom>
      <diagonal/>
    </border>
    <border>
      <left style="thin">
        <color rgb="FF0000FF"/>
      </left>
      <right style="medium">
        <color indexed="64"/>
      </right>
      <top style="thin">
        <color rgb="FF0000FF"/>
      </top>
      <bottom style="medium">
        <color indexed="64"/>
      </bottom>
      <diagonal/>
    </border>
    <border>
      <left style="medium">
        <color rgb="FF0000FF"/>
      </left>
      <right style="medium">
        <color indexed="64"/>
      </right>
      <top style="thin">
        <color rgb="FF0000FF"/>
      </top>
      <bottom style="medium">
        <color indexed="64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indexed="64"/>
      </bottom>
      <diagonal/>
    </border>
    <border>
      <left style="thin">
        <color rgb="FF0000FF"/>
      </left>
      <right style="medium">
        <color indexed="64"/>
      </right>
      <top style="medium">
        <color rgb="FF0000FF"/>
      </top>
      <bottom style="medium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Border="1" applyAlignment="1">
      <alignment horizontal="center"/>
    </xf>
    <xf numFmtId="15" fontId="0" fillId="0" borderId="0" xfId="0" applyNumberFormat="1" applyBorder="1"/>
    <xf numFmtId="164" fontId="3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/>
    <xf numFmtId="0" fontId="3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на</a:t>
            </a:r>
            <a:r>
              <a:rPr lang="ru-RU" baseline="0"/>
              <a:t> 300 преступлений</a:t>
            </a:r>
            <a:endParaRPr lang="en-US"/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Zodiak!$D$306:$D$315</c:f>
              <c:strCache>
                <c:ptCount val="10"/>
                <c:pt idx="0">
                  <c:v>убийство</c:v>
                </c:pt>
                <c:pt idx="1">
                  <c:v>УПТВЗ</c:v>
                </c:pt>
                <c:pt idx="2">
                  <c:v>Кража</c:v>
                </c:pt>
                <c:pt idx="3">
                  <c:v>ПИРВЧИ</c:v>
                </c:pt>
                <c:pt idx="4">
                  <c:v>Мошенничество</c:v>
                </c:pt>
                <c:pt idx="5">
                  <c:v>Грабеж</c:v>
                </c:pt>
                <c:pt idx="6">
                  <c:v>Разбой</c:v>
                </c:pt>
                <c:pt idx="7">
                  <c:v>Терроризм</c:v>
                </c:pt>
                <c:pt idx="8">
                  <c:v>Хулигантсво</c:v>
                </c:pt>
                <c:pt idx="9">
                  <c:v>Наркотики</c:v>
                </c:pt>
              </c:strCache>
            </c:strRef>
          </c:cat>
          <c:val>
            <c:numRef>
              <c:f>Zodiak!$B$306:$B$315</c:f>
              <c:numCache>
                <c:formatCode>General</c:formatCode>
                <c:ptCount val="10"/>
                <c:pt idx="0">
                  <c:v>81</c:v>
                </c:pt>
                <c:pt idx="1">
                  <c:v>28</c:v>
                </c:pt>
                <c:pt idx="2">
                  <c:v>21</c:v>
                </c:pt>
                <c:pt idx="3">
                  <c:v>12</c:v>
                </c:pt>
                <c:pt idx="4">
                  <c:v>46</c:v>
                </c:pt>
                <c:pt idx="5">
                  <c:v>19</c:v>
                </c:pt>
                <c:pt idx="6">
                  <c:v>41</c:v>
                </c:pt>
                <c:pt idx="7">
                  <c:v>17</c:v>
                </c:pt>
                <c:pt idx="8">
                  <c:v>5</c:v>
                </c:pt>
                <c:pt idx="9">
                  <c:v>28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Zodiak!$G$306:$G$317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Zodiak!$H$306:$H$317</c:f>
              <c:numCache>
                <c:formatCode>General</c:formatCode>
                <c:ptCount val="12"/>
                <c:pt idx="0">
                  <c:v>26</c:v>
                </c:pt>
                <c:pt idx="1">
                  <c:v>27</c:v>
                </c:pt>
                <c:pt idx="2">
                  <c:v>35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26</c:v>
                </c:pt>
                <c:pt idx="7">
                  <c:v>25</c:v>
                </c:pt>
                <c:pt idx="8">
                  <c:v>23</c:v>
                </c:pt>
                <c:pt idx="9">
                  <c:v>28</c:v>
                </c:pt>
                <c:pt idx="10">
                  <c:v>21</c:v>
                </c:pt>
                <c:pt idx="11">
                  <c:v>25</c:v>
                </c:pt>
              </c:numCache>
            </c:numRef>
          </c:val>
        </c:ser>
        <c:axId val="97974528"/>
        <c:axId val="98373632"/>
      </c:barChart>
      <c:catAx>
        <c:axId val="97974528"/>
        <c:scaling>
          <c:orientation val="minMax"/>
        </c:scaling>
        <c:axPos val="b"/>
        <c:tickLblPos val="nextTo"/>
        <c:crossAx val="98373632"/>
        <c:crosses val="autoZero"/>
        <c:auto val="1"/>
        <c:lblAlgn val="ctr"/>
        <c:lblOffset val="100"/>
      </c:catAx>
      <c:valAx>
        <c:axId val="98373632"/>
        <c:scaling>
          <c:orientation val="minMax"/>
        </c:scaling>
        <c:axPos val="l"/>
        <c:majorGridlines/>
        <c:numFmt formatCode="General" sourceLinked="1"/>
        <c:tickLblPos val="nextTo"/>
        <c:crossAx val="979745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1157087003434127E-2"/>
          <c:y val="5.7589731386659869E-2"/>
          <c:w val="0.9219228816278936"/>
          <c:h val="0.77794968480842841"/>
        </c:manualLayout>
      </c:layout>
      <c:barChart>
        <c:barDir val="col"/>
        <c:grouping val="clustered"/>
        <c:ser>
          <c:idx val="0"/>
          <c:order val="0"/>
          <c:cat>
            <c:strRef>
              <c:f>china!$J$22:$J$33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china!$K$22:$K$33</c:f>
              <c:numCache>
                <c:formatCode>General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30</c:v>
                </c:pt>
                <c:pt idx="3">
                  <c:v>7</c:v>
                </c:pt>
                <c:pt idx="4">
                  <c:v>23</c:v>
                </c:pt>
                <c:pt idx="5">
                  <c:v>46</c:v>
                </c:pt>
                <c:pt idx="6">
                  <c:v>23</c:v>
                </c:pt>
                <c:pt idx="7">
                  <c:v>26</c:v>
                </c:pt>
                <c:pt idx="8">
                  <c:v>17</c:v>
                </c:pt>
                <c:pt idx="9">
                  <c:v>33</c:v>
                </c:pt>
                <c:pt idx="10">
                  <c:v>20</c:v>
                </c:pt>
                <c:pt idx="11">
                  <c:v>29</c:v>
                </c:pt>
              </c:numCache>
            </c:numRef>
          </c:val>
        </c:ser>
        <c:axId val="98380800"/>
        <c:axId val="99951360"/>
      </c:barChart>
      <c:catAx>
        <c:axId val="98380800"/>
        <c:scaling>
          <c:orientation val="minMax"/>
        </c:scaling>
        <c:axPos val="b"/>
        <c:tickLblPos val="nextTo"/>
        <c:crossAx val="99951360"/>
        <c:crosses val="autoZero"/>
        <c:auto val="1"/>
        <c:lblAlgn val="ctr"/>
        <c:lblOffset val="100"/>
      </c:catAx>
      <c:valAx>
        <c:axId val="99951360"/>
        <c:scaling>
          <c:orientation val="minMax"/>
        </c:scaling>
        <c:axPos val="l"/>
        <c:majorGridlines/>
        <c:numFmt formatCode="General" sourceLinked="1"/>
        <c:tickLblPos val="nextTo"/>
        <c:crossAx val="9838080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MIX!$V$26</c:f>
              <c:strCache>
                <c:ptCount val="1"/>
                <c:pt idx="0">
                  <c:v>убийство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MIX!$V$27:$V$38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MIX!$W$26</c:f>
              <c:strCache>
                <c:ptCount val="1"/>
                <c:pt idx="0">
                  <c:v>УПТВЗ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MIX!$W$27:$W$38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MIX!$X$26</c:f>
              <c:strCache>
                <c:ptCount val="1"/>
                <c:pt idx="0">
                  <c:v>Кража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MIX!$X$27:$X$38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MIX!$Y$26</c:f>
              <c:strCache>
                <c:ptCount val="1"/>
                <c:pt idx="0">
                  <c:v>ПИРВЧИ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MIX!$Y$27:$Y$38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tx>
            <c:strRef>
              <c:f>MIX!$Z$26</c:f>
              <c:strCache>
                <c:ptCount val="1"/>
                <c:pt idx="0">
                  <c:v>Мош-тво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MIX!$Z$27:$Z$38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5"/>
          <c:order val="5"/>
          <c:tx>
            <c:strRef>
              <c:f>MIX!$AA$26</c:f>
              <c:strCache>
                <c:ptCount val="1"/>
                <c:pt idx="0">
                  <c:v>Грабеж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MIX!$AA$27:$AA$38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6"/>
          <c:order val="6"/>
          <c:tx>
            <c:strRef>
              <c:f>MIX!$AB$26</c:f>
              <c:strCache>
                <c:ptCount val="1"/>
                <c:pt idx="0">
                  <c:v>Разбой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MIX!$AB$27:$AB$38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7"/>
          <c:order val="7"/>
          <c:tx>
            <c:strRef>
              <c:f>MIX!$AC$26</c:f>
              <c:strCache>
                <c:ptCount val="1"/>
                <c:pt idx="0">
                  <c:v>Терр-зм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MIX!$AC$27:$AC$38</c:f>
              <c:numCache>
                <c:formatCode>General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8"/>
          <c:order val="8"/>
          <c:tx>
            <c:strRef>
              <c:f>MIX!$AD$26</c:f>
              <c:strCache>
                <c:ptCount val="1"/>
                <c:pt idx="0">
                  <c:v>Хул-тво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MIX!$AD$27:$AD$38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MIX!$AE$26</c:f>
              <c:strCache>
                <c:ptCount val="1"/>
                <c:pt idx="0">
                  <c:v>Нар-ки</c:v>
                </c:pt>
              </c:strCache>
            </c:strRef>
          </c:tx>
          <c:cat>
            <c:strRef>
              <c:f>MIX!$U$27:$U$38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MIX!$AE$27:$AE$38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overlap val="100"/>
        <c:axId val="100129792"/>
        <c:axId val="98579200"/>
      </c:barChart>
      <c:catAx>
        <c:axId val="100129792"/>
        <c:scaling>
          <c:orientation val="minMax"/>
        </c:scaling>
        <c:axPos val="b"/>
        <c:tickLblPos val="nextTo"/>
        <c:crossAx val="98579200"/>
        <c:crosses val="autoZero"/>
        <c:auto val="1"/>
        <c:lblAlgn val="ctr"/>
        <c:lblOffset val="100"/>
      </c:catAx>
      <c:valAx>
        <c:axId val="98579200"/>
        <c:scaling>
          <c:orientation val="minMax"/>
        </c:scaling>
        <c:axPos val="l"/>
        <c:majorGridlines/>
        <c:numFmt formatCode="General" sourceLinked="1"/>
        <c:tickLblPos val="nextTo"/>
        <c:crossAx val="100129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MIX!$V$41</c:f>
              <c:strCache>
                <c:ptCount val="1"/>
                <c:pt idx="0">
                  <c:v>убийство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MIX!$V$42:$V$53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14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MIX!$W$41</c:f>
              <c:strCache>
                <c:ptCount val="1"/>
                <c:pt idx="0">
                  <c:v>УПТВЗ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MIX!$W$42:$W$53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MIX!$X$41</c:f>
              <c:strCache>
                <c:ptCount val="1"/>
                <c:pt idx="0">
                  <c:v>Кража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MIX!$X$42:$X$53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strRef>
              <c:f>MIX!$Y$41</c:f>
              <c:strCache>
                <c:ptCount val="1"/>
                <c:pt idx="0">
                  <c:v>ПИРВЧИ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MIX!$Y$42:$Y$53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MIX!$Z$41</c:f>
              <c:strCache>
                <c:ptCount val="1"/>
                <c:pt idx="0">
                  <c:v>Мош-тво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MIX!$Z$42:$Z$53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5"/>
          <c:order val="5"/>
          <c:tx>
            <c:strRef>
              <c:f>MIX!$AA$41</c:f>
              <c:strCache>
                <c:ptCount val="1"/>
                <c:pt idx="0">
                  <c:v>Грабеж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MIX!$AA$42:$AA$53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6"/>
          <c:order val="6"/>
          <c:tx>
            <c:strRef>
              <c:f>MIX!$AB$41</c:f>
              <c:strCache>
                <c:ptCount val="1"/>
                <c:pt idx="0">
                  <c:v>Разбой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MIX!$AB$42:$AB$53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MIX!$AC$41</c:f>
              <c:strCache>
                <c:ptCount val="1"/>
                <c:pt idx="0">
                  <c:v>Терр-зм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MIX!$AC$42:$AC$53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MIX!$AD$41</c:f>
              <c:strCache>
                <c:ptCount val="1"/>
                <c:pt idx="0">
                  <c:v>Хул-тво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MIX!$AD$42:$AD$53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MIX!$AE$41</c:f>
              <c:strCache>
                <c:ptCount val="1"/>
                <c:pt idx="0">
                  <c:v>Нар-ки</c:v>
                </c:pt>
              </c:strCache>
            </c:strRef>
          </c:tx>
          <c:cat>
            <c:strRef>
              <c:f>MIX!$U$42:$U$53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MIX!$AE$42:$AE$53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overlap val="100"/>
        <c:axId val="98626560"/>
        <c:axId val="100156160"/>
      </c:barChart>
      <c:catAx>
        <c:axId val="98626560"/>
        <c:scaling>
          <c:orientation val="minMax"/>
        </c:scaling>
        <c:axPos val="b"/>
        <c:tickLblPos val="nextTo"/>
        <c:crossAx val="100156160"/>
        <c:crosses val="autoZero"/>
        <c:auto val="1"/>
        <c:lblAlgn val="ctr"/>
        <c:lblOffset val="100"/>
      </c:catAx>
      <c:valAx>
        <c:axId val="100156160"/>
        <c:scaling>
          <c:orientation val="minMax"/>
        </c:scaling>
        <c:axPos val="l"/>
        <c:majorGridlines/>
        <c:numFmt formatCode="General" sourceLinked="1"/>
        <c:tickLblPos val="nextTo"/>
        <c:crossAx val="986265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MIX!$C$3</c:f>
              <c:strCache>
                <c:ptCount val="1"/>
                <c:pt idx="0">
                  <c:v>Крыса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MIX!$D$3:$O$3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MIX!$C$4</c:f>
              <c:strCache>
                <c:ptCount val="1"/>
                <c:pt idx="0">
                  <c:v>Бык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MIX!$D$4:$O$4</c:f>
              <c:numCache>
                <c:formatCode>0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MIX!$C$5</c:f>
              <c:strCache>
                <c:ptCount val="1"/>
                <c:pt idx="0">
                  <c:v>Тигр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MIX!$D$5:$O$5</c:f>
              <c:numCache>
                <c:formatCode>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MIX!$C$6</c:f>
              <c:strCache>
                <c:ptCount val="1"/>
                <c:pt idx="0">
                  <c:v>Кролик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MIX!$D$6:$O$6</c:f>
              <c:numCache>
                <c:formatCode>0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MIX!$C$7</c:f>
              <c:strCache>
                <c:ptCount val="1"/>
                <c:pt idx="0">
                  <c:v>Дракон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MIX!$D$7:$O$7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MIX!$C$8</c:f>
              <c:strCache>
                <c:ptCount val="1"/>
                <c:pt idx="0">
                  <c:v>Змея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MIX!$D$8:$O$8</c:f>
              <c:numCache>
                <c:formatCode>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6"/>
          <c:order val="6"/>
          <c:tx>
            <c:strRef>
              <c:f>MIX!$C$9</c:f>
              <c:strCache>
                <c:ptCount val="1"/>
                <c:pt idx="0">
                  <c:v>Лошадь 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MIX!$D$9:$O$9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7"/>
          <c:order val="7"/>
          <c:tx>
            <c:strRef>
              <c:f>MIX!$C$10</c:f>
              <c:strCache>
                <c:ptCount val="1"/>
                <c:pt idx="0">
                  <c:v>Баран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MIX!$D$10:$O$10</c:f>
              <c:numCache>
                <c:formatCode>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8"/>
          <c:order val="8"/>
          <c:tx>
            <c:strRef>
              <c:f>MIX!$C$11</c:f>
              <c:strCache>
                <c:ptCount val="1"/>
                <c:pt idx="0">
                  <c:v>Обезьяна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MIX!$D$11:$O$11</c:f>
              <c:numCache>
                <c:formatCode>0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9"/>
          <c:order val="9"/>
          <c:tx>
            <c:strRef>
              <c:f>MIX!$C$12</c:f>
              <c:strCache>
                <c:ptCount val="1"/>
                <c:pt idx="0">
                  <c:v>Петух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MIX!$D$12:$O$12</c:f>
              <c:numCache>
                <c:formatCode>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10"/>
          <c:order val="10"/>
          <c:tx>
            <c:strRef>
              <c:f>MIX!$C$13</c:f>
              <c:strCache>
                <c:ptCount val="1"/>
                <c:pt idx="0">
                  <c:v>Собака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MIX!$D$13:$O$13</c:f>
              <c:numCache>
                <c:formatCode>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MIX!$C$14</c:f>
              <c:strCache>
                <c:ptCount val="1"/>
                <c:pt idx="0">
                  <c:v>Кабан</c:v>
                </c:pt>
              </c:strCache>
            </c:strRef>
          </c:tx>
          <c:cat>
            <c:strRef>
              <c:f>MIX!$D$2:$O$2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MIX!$D$14:$O$14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overlap val="100"/>
        <c:axId val="100242176"/>
        <c:axId val="100243712"/>
      </c:barChart>
      <c:catAx>
        <c:axId val="100242176"/>
        <c:scaling>
          <c:orientation val="minMax"/>
        </c:scaling>
        <c:axPos val="b"/>
        <c:tickLblPos val="nextTo"/>
        <c:crossAx val="100243712"/>
        <c:crosses val="autoZero"/>
        <c:auto val="1"/>
        <c:lblAlgn val="ctr"/>
        <c:lblOffset val="100"/>
      </c:catAx>
      <c:valAx>
        <c:axId val="100243712"/>
        <c:scaling>
          <c:orientation val="minMax"/>
        </c:scaling>
        <c:axPos val="l"/>
        <c:majorGridlines/>
        <c:numFmt formatCode="0" sourceLinked="1"/>
        <c:tickLblPos val="nextTo"/>
        <c:crossAx val="100242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FINAL!$O$1</c:f>
              <c:strCache>
                <c:ptCount val="1"/>
                <c:pt idx="0">
                  <c:v>убийство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FINAL!$O$2:$O$13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FINAL!$P$1</c:f>
              <c:strCache>
                <c:ptCount val="1"/>
                <c:pt idx="0">
                  <c:v>УПТВЗ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FINAL!$P$2:$P$13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FINAL!$Q$1</c:f>
              <c:strCache>
                <c:ptCount val="1"/>
                <c:pt idx="0">
                  <c:v>Кража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FINAL!$Q$2:$Q$13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FINAL!$R$1</c:f>
              <c:strCache>
                <c:ptCount val="1"/>
                <c:pt idx="0">
                  <c:v>ПИРВЧИ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FINAL!$R$2:$R$13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tx>
            <c:strRef>
              <c:f>FINAL!$S$1</c:f>
              <c:strCache>
                <c:ptCount val="1"/>
                <c:pt idx="0">
                  <c:v>Мош-тво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FINAL!$S$2:$S$13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5"/>
          <c:order val="5"/>
          <c:tx>
            <c:strRef>
              <c:f>FINAL!$T$1</c:f>
              <c:strCache>
                <c:ptCount val="1"/>
                <c:pt idx="0">
                  <c:v>Грабеж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FINAL!$T$2:$T$13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6"/>
          <c:order val="6"/>
          <c:tx>
            <c:strRef>
              <c:f>FINAL!$U$1</c:f>
              <c:strCache>
                <c:ptCount val="1"/>
                <c:pt idx="0">
                  <c:v>Разбой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FINAL!$U$2:$U$13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7"/>
          <c:order val="7"/>
          <c:tx>
            <c:strRef>
              <c:f>FINAL!$V$1</c:f>
              <c:strCache>
                <c:ptCount val="1"/>
                <c:pt idx="0">
                  <c:v>Терр-зм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FINAL!$V$2:$V$13</c:f>
              <c:numCache>
                <c:formatCode>General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8"/>
          <c:order val="8"/>
          <c:tx>
            <c:strRef>
              <c:f>FINAL!$W$1</c:f>
              <c:strCache>
                <c:ptCount val="1"/>
                <c:pt idx="0">
                  <c:v>Хул-тво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FINAL!$W$2:$W$13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FINAL!$X$1</c:f>
              <c:strCache>
                <c:ptCount val="1"/>
                <c:pt idx="0">
                  <c:v>Нар-ки</c:v>
                </c:pt>
              </c:strCache>
            </c:strRef>
          </c:tx>
          <c:cat>
            <c:strRef>
              <c:f>FINAL!$N$2:$N$13</c:f>
              <c:strCache>
                <c:ptCount val="12"/>
                <c:pt idx="0">
                  <c:v>Козерог</c:v>
                </c:pt>
                <c:pt idx="1">
                  <c:v>Водолей</c:v>
                </c:pt>
                <c:pt idx="2">
                  <c:v>Рыба</c:v>
                </c:pt>
                <c:pt idx="3">
                  <c:v>Овен</c:v>
                </c:pt>
                <c:pt idx="4">
                  <c:v>Телец</c:v>
                </c:pt>
                <c:pt idx="5">
                  <c:v>Близнец</c:v>
                </c:pt>
                <c:pt idx="6">
                  <c:v>Рак</c:v>
                </c:pt>
                <c:pt idx="7">
                  <c:v>Лев</c:v>
                </c:pt>
                <c:pt idx="8">
                  <c:v>Дева</c:v>
                </c:pt>
                <c:pt idx="9">
                  <c:v>Весы</c:v>
                </c:pt>
                <c:pt idx="10">
                  <c:v>Скорпион</c:v>
                </c:pt>
                <c:pt idx="11">
                  <c:v>Стрелец</c:v>
                </c:pt>
              </c:strCache>
            </c:strRef>
          </c:cat>
          <c:val>
            <c:numRef>
              <c:f>FINAL!$X$2:$X$13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overlap val="100"/>
        <c:axId val="100401920"/>
        <c:axId val="100403456"/>
      </c:barChart>
      <c:catAx>
        <c:axId val="100401920"/>
        <c:scaling>
          <c:orientation val="minMax"/>
        </c:scaling>
        <c:axPos val="b"/>
        <c:tickLblPos val="nextTo"/>
        <c:crossAx val="100403456"/>
        <c:crosses val="autoZero"/>
        <c:auto val="1"/>
        <c:lblAlgn val="ctr"/>
        <c:lblOffset val="100"/>
      </c:catAx>
      <c:valAx>
        <c:axId val="100403456"/>
        <c:scaling>
          <c:orientation val="minMax"/>
        </c:scaling>
        <c:axPos val="l"/>
        <c:majorGridlines/>
        <c:numFmt formatCode="General" sourceLinked="1"/>
        <c:tickLblPos val="nextTo"/>
        <c:crossAx val="100401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FINAL!$O$16</c:f>
              <c:strCache>
                <c:ptCount val="1"/>
                <c:pt idx="0">
                  <c:v>убийство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FINAL!$O$17:$O$28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14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FINAL!$P$16</c:f>
              <c:strCache>
                <c:ptCount val="1"/>
                <c:pt idx="0">
                  <c:v>УПТВЗ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FINAL!$P$17:$P$28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strRef>
              <c:f>FINAL!$Q$16</c:f>
              <c:strCache>
                <c:ptCount val="1"/>
                <c:pt idx="0">
                  <c:v>Кража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FINAL!$Q$17:$Q$28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strRef>
              <c:f>FINAL!$R$16</c:f>
              <c:strCache>
                <c:ptCount val="1"/>
                <c:pt idx="0">
                  <c:v>ПИРВЧИ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FINAL!$R$17:$R$28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FINAL!$S$16</c:f>
              <c:strCache>
                <c:ptCount val="1"/>
                <c:pt idx="0">
                  <c:v>Мош-тво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FINAL!$S$17:$S$28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5"/>
          <c:order val="5"/>
          <c:tx>
            <c:strRef>
              <c:f>FINAL!$T$16</c:f>
              <c:strCache>
                <c:ptCount val="1"/>
                <c:pt idx="0">
                  <c:v>Грабеж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FINAL!$T$17:$T$28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6"/>
          <c:order val="6"/>
          <c:tx>
            <c:strRef>
              <c:f>FINAL!$U$16</c:f>
              <c:strCache>
                <c:ptCount val="1"/>
                <c:pt idx="0">
                  <c:v>Разбой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FINAL!$U$17:$U$28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FINAL!$V$16</c:f>
              <c:strCache>
                <c:ptCount val="1"/>
                <c:pt idx="0">
                  <c:v>Терр-зм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FINAL!$V$17:$V$28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FINAL!$W$16</c:f>
              <c:strCache>
                <c:ptCount val="1"/>
                <c:pt idx="0">
                  <c:v>Хул-тво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FINAL!$W$17:$W$28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FINAL!$X$16</c:f>
              <c:strCache>
                <c:ptCount val="1"/>
                <c:pt idx="0">
                  <c:v>Нар-ки</c:v>
                </c:pt>
              </c:strCache>
            </c:strRef>
          </c:tx>
          <c:cat>
            <c:strRef>
              <c:f>FINAL!$N$17:$N$28</c:f>
              <c:strCache>
                <c:ptCount val="12"/>
                <c:pt idx="0">
                  <c:v>Крыса</c:v>
                </c:pt>
                <c:pt idx="1">
                  <c:v>Бык</c:v>
                </c:pt>
                <c:pt idx="2">
                  <c:v>Тигр</c:v>
                </c:pt>
                <c:pt idx="3">
                  <c:v>Кролик</c:v>
                </c:pt>
                <c:pt idx="4">
                  <c:v>Дракон</c:v>
                </c:pt>
                <c:pt idx="5">
                  <c:v>Змея</c:v>
                </c:pt>
                <c:pt idx="6">
                  <c:v>Лошадь </c:v>
                </c:pt>
                <c:pt idx="7">
                  <c:v>Баран</c:v>
                </c:pt>
                <c:pt idx="8">
                  <c:v>Обезьяна</c:v>
                </c:pt>
                <c:pt idx="9">
                  <c:v>Петух</c:v>
                </c:pt>
                <c:pt idx="10">
                  <c:v>Собака</c:v>
                </c:pt>
                <c:pt idx="11">
                  <c:v>Кабан</c:v>
                </c:pt>
              </c:strCache>
            </c:strRef>
          </c:cat>
          <c:val>
            <c:numRef>
              <c:f>FINAL!$X$17:$X$28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overlap val="100"/>
        <c:axId val="100455168"/>
        <c:axId val="100456704"/>
      </c:barChart>
      <c:catAx>
        <c:axId val="100455168"/>
        <c:scaling>
          <c:orientation val="minMax"/>
        </c:scaling>
        <c:axPos val="b"/>
        <c:tickLblPos val="nextTo"/>
        <c:crossAx val="100456704"/>
        <c:crosses val="autoZero"/>
        <c:auto val="1"/>
        <c:lblAlgn val="ctr"/>
        <c:lblOffset val="100"/>
      </c:catAx>
      <c:valAx>
        <c:axId val="100456704"/>
        <c:scaling>
          <c:orientation val="minMax"/>
        </c:scaling>
        <c:axPos val="l"/>
        <c:majorGridlines/>
        <c:numFmt formatCode="General" sourceLinked="1"/>
        <c:tickLblPos val="nextTo"/>
        <c:crossAx val="100455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324</xdr:row>
      <xdr:rowOff>164725</xdr:rowOff>
    </xdr:from>
    <xdr:to>
      <xdr:col>6</xdr:col>
      <xdr:colOff>251732</xdr:colOff>
      <xdr:row>346</xdr:row>
      <xdr:rowOff>137831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347</xdr:row>
      <xdr:rowOff>44393</xdr:rowOff>
    </xdr:from>
    <xdr:to>
      <xdr:col>6</xdr:col>
      <xdr:colOff>270667</xdr:colOff>
      <xdr:row>366</xdr:row>
      <xdr:rowOff>156883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89649</xdr:colOff>
      <xdr:row>20</xdr:row>
      <xdr:rowOff>201706</xdr:rowOff>
    </xdr:from>
    <xdr:to>
      <xdr:col>20</xdr:col>
      <xdr:colOff>300924</xdr:colOff>
      <xdr:row>37</xdr:row>
      <xdr:rowOff>133221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13607</xdr:colOff>
      <xdr:row>25</xdr:row>
      <xdr:rowOff>0</xdr:rowOff>
    </xdr:from>
    <xdr:to>
      <xdr:col>38</xdr:col>
      <xdr:colOff>299357</xdr:colOff>
      <xdr:row>39</xdr:row>
      <xdr:rowOff>81643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25613</xdr:colOff>
      <xdr:row>39</xdr:row>
      <xdr:rowOff>112859</xdr:rowOff>
    </xdr:from>
    <xdr:to>
      <xdr:col>38</xdr:col>
      <xdr:colOff>304159</xdr:colOff>
      <xdr:row>54</xdr:row>
      <xdr:rowOff>4002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413097</xdr:colOff>
      <xdr:row>17</xdr:row>
      <xdr:rowOff>48586</xdr:rowOff>
    </xdr:from>
    <xdr:to>
      <xdr:col>27</xdr:col>
      <xdr:colOff>138153</xdr:colOff>
      <xdr:row>36</xdr:row>
      <xdr:rowOff>77161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13607</xdr:colOff>
      <xdr:row>0</xdr:row>
      <xdr:rowOff>0</xdr:rowOff>
    </xdr:from>
    <xdr:to>
      <xdr:col>31</xdr:col>
      <xdr:colOff>299357</xdr:colOff>
      <xdr:row>14</xdr:row>
      <xdr:rowOff>81643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25613</xdr:colOff>
      <xdr:row>14</xdr:row>
      <xdr:rowOff>112859</xdr:rowOff>
    </xdr:from>
    <xdr:to>
      <xdr:col>31</xdr:col>
      <xdr:colOff>304159</xdr:colOff>
      <xdr:row>29</xdr:row>
      <xdr:rowOff>4002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83"/>
  <sheetViews>
    <sheetView topLeftCell="G1" zoomScale="70" zoomScaleNormal="70" workbookViewId="0">
      <selection activeCell="N98" sqref="N98"/>
    </sheetView>
  </sheetViews>
  <sheetFormatPr defaultRowHeight="14.25"/>
  <cols>
    <col min="1" max="1" width="9.140625" style="1"/>
    <col min="2" max="2" width="23" style="1" customWidth="1"/>
    <col min="3" max="3" width="10.7109375" style="4" customWidth="1"/>
    <col min="4" max="4" width="21.28515625" style="2" customWidth="1"/>
    <col min="5" max="5" width="10.140625" style="1" customWidth="1"/>
    <col min="6" max="6" width="11.7109375" style="1" customWidth="1"/>
    <col min="7" max="7" width="16.85546875" style="1" customWidth="1"/>
    <col min="8" max="8" width="22.28515625" style="1" customWidth="1"/>
    <col min="9" max="9" width="22.140625" style="1" customWidth="1"/>
    <col min="10" max="10" width="10.42578125" style="1" customWidth="1"/>
    <col min="11" max="11" width="9.140625" style="1" customWidth="1"/>
    <col min="12" max="12" width="14.42578125" style="1" customWidth="1"/>
    <col min="13" max="13" width="11" style="1" customWidth="1"/>
    <col min="14" max="14" width="10.28515625" style="1" customWidth="1"/>
    <col min="15" max="16" width="9.7109375" style="1" customWidth="1"/>
    <col min="17" max="20" width="10.28515625" style="1" customWidth="1"/>
    <col min="21" max="21" width="8.7109375" style="1" customWidth="1"/>
    <col min="22" max="23" width="10.28515625" style="1" customWidth="1"/>
    <col min="24" max="24" width="10.28515625" style="4" customWidth="1"/>
    <col min="25" max="25" width="9.7109375" style="1" customWidth="1"/>
    <col min="26" max="27" width="9.140625" style="1"/>
    <col min="28" max="28" width="16.42578125" style="1" customWidth="1"/>
    <col min="29" max="16384" width="9.140625" style="1"/>
  </cols>
  <sheetData>
    <row r="1" spans="1:28" ht="20.25" customHeight="1">
      <c r="L1" s="1">
        <v>12</v>
      </c>
      <c r="O1" s="1">
        <v>9</v>
      </c>
    </row>
    <row r="2" spans="1:28">
      <c r="J2" s="44" t="str">
        <f>IF(L1=1,"Козерог",IF(L1=2,"водолей",IF(L1=3,"рыба",IF(L1=4,"овен",IF(L1=5,"телец",IF(L1=6,"близнец",IF(L1=7,"рак",IF(L1=8,"лев",IF(L1=9,"дева",IF(L1=10,"весы",IF(L1=11,"скорпион",IF(L1=12,"Стрелец"))))))))))))</f>
        <v>Стрелец</v>
      </c>
      <c r="K2" s="44"/>
      <c r="M2" s="11" t="str">
        <f>IF(O1=1,"убийство",IF(O1=2,"УПТВЗ",IF(O1=3,"Кража",IF(O1=4,"ПИРВЧИ",IF(O1=5,"Мошенничество",IF(O1=6,"Грабеж",IF(O1=7,"Разбой",IF(O1=8,"Терроризм",IF(O1=9,"хулиганство",IF(O1=10,"наркотики"))))))))))</f>
        <v>хулиганство</v>
      </c>
      <c r="N2" s="11"/>
    </row>
    <row r="3" spans="1:28">
      <c r="A3" s="1" t="s">
        <v>5</v>
      </c>
      <c r="B3" s="7" t="s">
        <v>0</v>
      </c>
      <c r="C3" s="7"/>
      <c r="D3" s="8" t="s">
        <v>1</v>
      </c>
      <c r="E3" s="7" t="s">
        <v>2</v>
      </c>
      <c r="F3" s="7"/>
      <c r="G3" s="9">
        <v>36526</v>
      </c>
      <c r="H3" s="7"/>
      <c r="I3" s="7"/>
      <c r="J3" s="8"/>
      <c r="L3" s="1">
        <f>J305</f>
        <v>0</v>
      </c>
      <c r="M3" s="10"/>
      <c r="P3" s="2"/>
      <c r="U3" s="2"/>
    </row>
    <row r="4" spans="1:28">
      <c r="A4" s="1">
        <v>1</v>
      </c>
      <c r="B4" s="6">
        <v>96</v>
      </c>
      <c r="C4" s="6" t="str">
        <f t="shared" ref="C4:C67" si="0">IF(B4=96,"убийство",IF(B4=103,"УПТВЗ",IF(B4=175,"Кража",IF(B4=176,"ПИРВЧИ",IF(B4=177,"Мошенничество",IF(B4=178,"Грабеж",IF(B4=179,"Разбой",IF(B4=233,"Терроризм",IF(B4=257,"хулиганство",IF(B4=259,"наркотики"))))))))))</f>
        <v>убийство</v>
      </c>
      <c r="D4" s="2">
        <v>24057</v>
      </c>
      <c r="E4" s="4" t="s">
        <v>3</v>
      </c>
      <c r="F4" s="2"/>
      <c r="G4" s="2">
        <v>36841</v>
      </c>
      <c r="H4" s="3" t="str">
        <f>IF((G4-G$3)&lt;20,"Козерог",IF((G4-G$3)&lt;51,"водолей",IF((G4-G$3)&lt;80,"рыба",IF((G4-G$3)&lt;111,"Овен",IF((G4-G$3)&lt;141,"телец",IF((G4-G$3)&lt;173,"близнец",IF((G4-G$3)&lt;204,"рак",IF((G4-G$3)&lt;236,"лев",IF((G4-G$3)&lt;267,"дева",IF((G4-G$3)&lt;297,"весы",IF((G4-G$3)&lt;327,"скорпион",IF((G4-G$3)&lt;356,"стрелец",IF((G4-G$3)&gt;356,"козерог")))))))))))))</f>
        <v>скорпион</v>
      </c>
      <c r="I4" s="2">
        <v>24057</v>
      </c>
      <c r="J4" s="3" t="b">
        <f>IF(J$2=H4,IF(M$2=C4,1))</f>
        <v>0</v>
      </c>
      <c r="M4" s="2"/>
      <c r="P4" s="2"/>
      <c r="U4" s="2"/>
      <c r="Y4" s="1">
        <v>1</v>
      </c>
      <c r="Z4" s="1" t="s">
        <v>19</v>
      </c>
      <c r="AA4" s="1">
        <f>AB4-G$3</f>
        <v>19</v>
      </c>
      <c r="AB4" s="2">
        <v>36545</v>
      </c>
    </row>
    <row r="5" spans="1:28">
      <c r="A5" s="1">
        <v>2</v>
      </c>
      <c r="B5" s="6">
        <v>259</v>
      </c>
      <c r="C5" s="6" t="str">
        <f>IF(B5=96,"убийство",IF(B5=103,"УПТВЗ",IF(B5=175,"Кража",IF(B5=176,"ПИРВЧИ",IF(B5=177,"Мошенничество",IF(B5=178,"Грабеж",IF(B5=179,"Разбой",IF(B5=233,"Терроризм",IF(B5=257,"хулиганство",IF(B5=259,"наркотики"))))))))))</f>
        <v>наркотики</v>
      </c>
      <c r="D5" s="2">
        <v>29642</v>
      </c>
      <c r="E5" s="1" t="s">
        <v>3</v>
      </c>
      <c r="F5" s="2"/>
      <c r="G5" s="2">
        <v>36581</v>
      </c>
      <c r="H5" s="3" t="str">
        <f t="shared" ref="H5:H68" si="1">IF((G5-G$3)&lt;20,"Козерог",IF((G5-G$3)&lt;51,"водолей",IF((G5-G$3)&lt;80,"рыба",IF((G5-G$3)&lt;111,"Овен",IF((G5-G$3)&lt;141,"телец",IF((G5-G$3)&lt;173,"близнец",IF((G5-G$3)&lt;204,"рак",IF((G5-G$3)&lt;236,"лев",IF((G5-G$3)&lt;267,"дева",IF((G5-G$3)&lt;297,"весы",IF((G5-G$3)&lt;327,"скорпион",IF((G5-G$3)&lt;356,"стрелец",IF((G5-G$3)&gt;356,"козерог")))))))))))))</f>
        <v>рыба</v>
      </c>
      <c r="I5" s="2">
        <v>29642</v>
      </c>
      <c r="J5" s="3" t="b">
        <f t="shared" ref="J5:J68" si="2">IF(J$2=H5,IF(M$2=C5,1))</f>
        <v>0</v>
      </c>
      <c r="Y5" s="1">
        <v>2</v>
      </c>
      <c r="Z5" s="1" t="s">
        <v>20</v>
      </c>
      <c r="AA5" s="1">
        <f>AB5-G$3</f>
        <v>50</v>
      </c>
      <c r="AB5" s="2">
        <v>36576</v>
      </c>
    </row>
    <row r="6" spans="1:28">
      <c r="A6" s="1">
        <v>3</v>
      </c>
      <c r="B6" s="6">
        <v>259</v>
      </c>
      <c r="C6" s="6" t="str">
        <f t="shared" si="0"/>
        <v>наркотики</v>
      </c>
      <c r="D6" s="2">
        <v>23084</v>
      </c>
      <c r="E6" s="1" t="s">
        <v>4</v>
      </c>
      <c r="F6" s="2"/>
      <c r="G6" s="2">
        <v>36599</v>
      </c>
      <c r="H6" s="3" t="str">
        <f t="shared" si="1"/>
        <v>рыба</v>
      </c>
      <c r="I6" s="2">
        <v>23084</v>
      </c>
      <c r="J6" s="3" t="b">
        <f t="shared" si="2"/>
        <v>0</v>
      </c>
      <c r="Y6" s="1">
        <v>3</v>
      </c>
      <c r="Z6" s="1" t="s">
        <v>21</v>
      </c>
      <c r="AA6" s="1">
        <f t="shared" ref="AA6:AA15" si="3">AB6-G$3</f>
        <v>79</v>
      </c>
      <c r="AB6" s="2">
        <v>36605</v>
      </c>
    </row>
    <row r="7" spans="1:28">
      <c r="A7" s="1">
        <v>4</v>
      </c>
      <c r="B7" s="6">
        <v>103</v>
      </c>
      <c r="C7" s="6" t="str">
        <f t="shared" si="0"/>
        <v>УПТВЗ</v>
      </c>
      <c r="D7" s="2">
        <v>22764</v>
      </c>
      <c r="E7" s="1" t="s">
        <v>3</v>
      </c>
      <c r="F7" s="2"/>
      <c r="G7" s="2">
        <v>36644</v>
      </c>
      <c r="H7" s="3" t="str">
        <f t="shared" si="1"/>
        <v>телец</v>
      </c>
      <c r="I7" s="2">
        <v>22764</v>
      </c>
      <c r="J7" s="3" t="b">
        <f t="shared" si="2"/>
        <v>0</v>
      </c>
      <c r="Y7" s="1">
        <v>4</v>
      </c>
      <c r="Z7" s="1" t="s">
        <v>22</v>
      </c>
      <c r="AA7" s="1">
        <f t="shared" si="3"/>
        <v>110</v>
      </c>
      <c r="AB7" s="2">
        <v>36636</v>
      </c>
    </row>
    <row r="8" spans="1:28">
      <c r="A8" s="1">
        <v>5</v>
      </c>
      <c r="B8" s="6">
        <v>179</v>
      </c>
      <c r="C8" s="6" t="str">
        <f t="shared" si="0"/>
        <v>Разбой</v>
      </c>
      <c r="D8" s="2">
        <v>31224</v>
      </c>
      <c r="E8" s="1" t="s">
        <v>3</v>
      </c>
      <c r="F8" s="2"/>
      <c r="G8" s="2">
        <v>36703</v>
      </c>
      <c r="H8" s="3" t="str">
        <f>IF((G8-G$3)&lt;20,"Козерог",IF((G8-G$3)&lt;51,"водолей",IF((G8-G$3)&lt;80,"рыба",IF((G8-G$3)&lt;111,"Овен",IF((G8-G$3)&lt;141,"телец",IF((G8-G$3)&lt;173,"близнец",IF((G8-G$3)&lt;204,"рак",IF((G8-G$3)&lt;236,"лев",IF((G8-G$3)&lt;267,"дева",IF((G8-G$3)&lt;297,"весы",IF((G8-G$3)&lt;327,"скорпион",IF((G8-G$3)&lt;356,"стрелец",IF((G8-G$3)&gt;356,"козерог")))))))))))))</f>
        <v>рак</v>
      </c>
      <c r="I8" s="2">
        <v>31224</v>
      </c>
      <c r="J8" s="3" t="b">
        <f t="shared" si="2"/>
        <v>0</v>
      </c>
      <c r="Y8" s="1">
        <v>5</v>
      </c>
      <c r="Z8" s="1" t="s">
        <v>23</v>
      </c>
      <c r="AA8" s="1">
        <f t="shared" si="3"/>
        <v>140</v>
      </c>
      <c r="AB8" s="2">
        <v>36666</v>
      </c>
    </row>
    <row r="9" spans="1:28" ht="15">
      <c r="A9" s="1">
        <v>6</v>
      </c>
      <c r="B9" s="6">
        <v>178</v>
      </c>
      <c r="C9" s="6" t="str">
        <f t="shared" si="0"/>
        <v>Грабеж</v>
      </c>
      <c r="D9" s="2">
        <v>33013</v>
      </c>
      <c r="E9" s="1" t="s">
        <v>3</v>
      </c>
      <c r="F9" s="2"/>
      <c r="G9" s="2">
        <v>36666</v>
      </c>
      <c r="H9" s="3" t="str">
        <f t="shared" si="1"/>
        <v>телец</v>
      </c>
      <c r="I9" s="2">
        <v>33013</v>
      </c>
      <c r="J9" s="3" t="b">
        <f t="shared" si="2"/>
        <v>0</v>
      </c>
      <c r="L9" s="7" t="s">
        <v>31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32</v>
      </c>
      <c r="R9" s="12" t="s">
        <v>14</v>
      </c>
      <c r="S9" s="12" t="s">
        <v>15</v>
      </c>
      <c r="T9" s="12" t="s">
        <v>33</v>
      </c>
      <c r="U9" s="12" t="s">
        <v>34</v>
      </c>
      <c r="V9" s="12" t="s">
        <v>35</v>
      </c>
      <c r="W9" s="45" t="s">
        <v>36</v>
      </c>
      <c r="Y9" s="1">
        <v>6</v>
      </c>
      <c r="Z9" s="1" t="s">
        <v>24</v>
      </c>
      <c r="AA9" s="1">
        <f t="shared" si="3"/>
        <v>172</v>
      </c>
      <c r="AB9" s="2">
        <v>36698</v>
      </c>
    </row>
    <row r="10" spans="1:28" ht="15">
      <c r="A10" s="1">
        <v>7</v>
      </c>
      <c r="B10" s="6">
        <v>177</v>
      </c>
      <c r="C10" s="6" t="str">
        <f t="shared" si="0"/>
        <v>Мошенничество</v>
      </c>
      <c r="D10" s="2">
        <v>21296</v>
      </c>
      <c r="E10" s="1" t="s">
        <v>3</v>
      </c>
      <c r="F10" s="2"/>
      <c r="G10" s="2">
        <v>36637</v>
      </c>
      <c r="H10" s="3" t="str">
        <f t="shared" si="1"/>
        <v>телец</v>
      </c>
      <c r="I10" s="2">
        <v>21296</v>
      </c>
      <c r="J10" s="3" t="b">
        <f t="shared" si="2"/>
        <v>0</v>
      </c>
      <c r="L10" s="7"/>
      <c r="M10" s="12">
        <f>Z17</f>
        <v>96</v>
      </c>
      <c r="N10" s="12">
        <f>Z18</f>
        <v>103</v>
      </c>
      <c r="O10" s="12">
        <f>Z19</f>
        <v>175</v>
      </c>
      <c r="P10" s="12">
        <f>Z20</f>
        <v>176</v>
      </c>
      <c r="Q10" s="12">
        <f>Z21</f>
        <v>177</v>
      </c>
      <c r="R10" s="12">
        <f>Z22</f>
        <v>178</v>
      </c>
      <c r="S10" s="12">
        <f>Z23</f>
        <v>179</v>
      </c>
      <c r="T10" s="12">
        <f>Z24</f>
        <v>233</v>
      </c>
      <c r="U10" s="12">
        <f>Z25</f>
        <v>257</v>
      </c>
      <c r="V10" s="12">
        <f>Z26</f>
        <v>259</v>
      </c>
      <c r="W10" s="46"/>
      <c r="Y10" s="1">
        <v>7</v>
      </c>
      <c r="Z10" s="1" t="s">
        <v>25</v>
      </c>
      <c r="AA10" s="1">
        <f t="shared" si="3"/>
        <v>203</v>
      </c>
      <c r="AB10" s="2">
        <v>36729</v>
      </c>
    </row>
    <row r="11" spans="1:28" ht="15">
      <c r="A11" s="1">
        <v>8</v>
      </c>
      <c r="B11" s="6">
        <v>176</v>
      </c>
      <c r="C11" s="6" t="str">
        <f t="shared" si="0"/>
        <v>ПИРВЧИ</v>
      </c>
      <c r="D11" s="2">
        <v>28577</v>
      </c>
      <c r="E11" s="1" t="s">
        <v>4</v>
      </c>
      <c r="F11" s="2"/>
      <c r="G11" s="2">
        <v>36613</v>
      </c>
      <c r="H11" s="3" t="str">
        <f t="shared" si="1"/>
        <v>Овен</v>
      </c>
      <c r="I11" s="2">
        <v>28577</v>
      </c>
      <c r="J11" s="3" t="b">
        <f t="shared" si="2"/>
        <v>0</v>
      </c>
      <c r="L11" s="12" t="s">
        <v>19</v>
      </c>
      <c r="M11" s="7">
        <v>6</v>
      </c>
      <c r="N11" s="7">
        <v>2</v>
      </c>
      <c r="O11" s="7">
        <v>1</v>
      </c>
      <c r="P11" s="7">
        <v>1</v>
      </c>
      <c r="Q11" s="7">
        <v>6</v>
      </c>
      <c r="R11" s="7">
        <v>2</v>
      </c>
      <c r="S11" s="7">
        <v>3</v>
      </c>
      <c r="T11" s="7">
        <v>0</v>
      </c>
      <c r="U11" s="7">
        <v>1</v>
      </c>
      <c r="V11" s="7">
        <v>4</v>
      </c>
      <c r="W11" s="7">
        <f>SUM(M11:V11)</f>
        <v>26</v>
      </c>
      <c r="Y11" s="1">
        <v>8</v>
      </c>
      <c r="Z11" s="1" t="s">
        <v>26</v>
      </c>
      <c r="AA11" s="1">
        <f t="shared" si="3"/>
        <v>235</v>
      </c>
      <c r="AB11" s="2">
        <v>36761</v>
      </c>
    </row>
    <row r="12" spans="1:28" ht="15">
      <c r="A12" s="1">
        <v>9</v>
      </c>
      <c r="B12" s="6">
        <v>179</v>
      </c>
      <c r="C12" s="6" t="str">
        <f t="shared" si="0"/>
        <v>Разбой</v>
      </c>
      <c r="D12" s="2">
        <v>26364</v>
      </c>
      <c r="E12" s="1" t="s">
        <v>3</v>
      </c>
      <c r="F12" s="2"/>
      <c r="G12" s="2">
        <v>36591</v>
      </c>
      <c r="H12" s="3" t="str">
        <f t="shared" si="1"/>
        <v>рыба</v>
      </c>
      <c r="I12" s="2">
        <v>26364</v>
      </c>
      <c r="J12" s="3" t="b">
        <f t="shared" si="2"/>
        <v>0</v>
      </c>
      <c r="L12" s="12" t="s">
        <v>20</v>
      </c>
      <c r="M12" s="7">
        <v>7</v>
      </c>
      <c r="N12" s="7">
        <v>1</v>
      </c>
      <c r="O12" s="7">
        <v>2</v>
      </c>
      <c r="P12" s="7">
        <v>1</v>
      </c>
      <c r="Q12" s="7">
        <v>4</v>
      </c>
      <c r="R12" s="7">
        <v>2</v>
      </c>
      <c r="S12" s="7">
        <v>4</v>
      </c>
      <c r="T12" s="7">
        <v>4</v>
      </c>
      <c r="U12" s="7">
        <v>0</v>
      </c>
      <c r="V12" s="7">
        <v>2</v>
      </c>
      <c r="W12" s="7">
        <f t="shared" ref="W12:W22" si="4">SUM(M12:V12)</f>
        <v>27</v>
      </c>
      <c r="Y12" s="1">
        <v>9</v>
      </c>
      <c r="Z12" s="1" t="s">
        <v>27</v>
      </c>
      <c r="AA12" s="1">
        <f t="shared" si="3"/>
        <v>266</v>
      </c>
      <c r="AB12" s="2">
        <v>36792</v>
      </c>
    </row>
    <row r="13" spans="1:28" ht="15">
      <c r="A13" s="1">
        <v>10</v>
      </c>
      <c r="B13" s="6">
        <v>178</v>
      </c>
      <c r="C13" s="6" t="str">
        <f t="shared" si="0"/>
        <v>Грабеж</v>
      </c>
      <c r="D13" s="2">
        <v>30394</v>
      </c>
      <c r="E13" s="1" t="s">
        <v>3</v>
      </c>
      <c r="F13" s="2"/>
      <c r="G13" s="2">
        <v>36604</v>
      </c>
      <c r="H13" s="3" t="str">
        <f t="shared" si="1"/>
        <v>рыба</v>
      </c>
      <c r="I13" s="2">
        <v>30394</v>
      </c>
      <c r="J13" s="3" t="b">
        <f t="shared" si="2"/>
        <v>0</v>
      </c>
      <c r="L13" s="12" t="s">
        <v>21</v>
      </c>
      <c r="M13" s="7">
        <v>8</v>
      </c>
      <c r="N13" s="7">
        <v>2</v>
      </c>
      <c r="O13" s="7">
        <v>3</v>
      </c>
      <c r="P13" s="7">
        <v>0</v>
      </c>
      <c r="Q13" s="7">
        <v>5</v>
      </c>
      <c r="R13" s="7">
        <v>2</v>
      </c>
      <c r="S13" s="7">
        <v>6</v>
      </c>
      <c r="T13" s="7">
        <v>4</v>
      </c>
      <c r="U13" s="7">
        <v>0</v>
      </c>
      <c r="V13" s="7">
        <v>5</v>
      </c>
      <c r="W13" s="7">
        <f t="shared" si="4"/>
        <v>35</v>
      </c>
      <c r="Y13" s="1">
        <v>10</v>
      </c>
      <c r="Z13" s="1" t="s">
        <v>28</v>
      </c>
      <c r="AA13" s="1">
        <f t="shared" si="3"/>
        <v>296</v>
      </c>
      <c r="AB13" s="2">
        <v>36822</v>
      </c>
    </row>
    <row r="14" spans="1:28" ht="15">
      <c r="A14" s="1">
        <v>11</v>
      </c>
      <c r="B14" s="6">
        <v>177</v>
      </c>
      <c r="C14" s="6" t="str">
        <f t="shared" si="0"/>
        <v>Мошенничество</v>
      </c>
      <c r="D14" s="2">
        <v>28565</v>
      </c>
      <c r="E14" s="1" t="s">
        <v>4</v>
      </c>
      <c r="F14" s="2"/>
      <c r="G14" s="2">
        <v>36601</v>
      </c>
      <c r="H14" s="3" t="str">
        <f t="shared" si="1"/>
        <v>рыба</v>
      </c>
      <c r="I14" s="2">
        <v>28565</v>
      </c>
      <c r="J14" s="3" t="b">
        <f t="shared" si="2"/>
        <v>0</v>
      </c>
      <c r="L14" s="12" t="s">
        <v>22</v>
      </c>
      <c r="M14" s="7">
        <v>5</v>
      </c>
      <c r="N14" s="7">
        <v>5</v>
      </c>
      <c r="O14" s="7">
        <v>0</v>
      </c>
      <c r="P14" s="7">
        <v>1</v>
      </c>
      <c r="Q14" s="7">
        <v>4</v>
      </c>
      <c r="R14" s="7">
        <v>1</v>
      </c>
      <c r="S14" s="7">
        <v>5</v>
      </c>
      <c r="T14" s="7">
        <v>1</v>
      </c>
      <c r="U14" s="7">
        <v>2</v>
      </c>
      <c r="V14" s="7">
        <v>1</v>
      </c>
      <c r="W14" s="7">
        <f t="shared" si="4"/>
        <v>25</v>
      </c>
      <c r="Y14" s="1">
        <v>11</v>
      </c>
      <c r="Z14" s="1" t="s">
        <v>29</v>
      </c>
      <c r="AA14" s="1">
        <f t="shared" si="3"/>
        <v>326</v>
      </c>
      <c r="AB14" s="2">
        <v>36852</v>
      </c>
    </row>
    <row r="15" spans="1:28" ht="15">
      <c r="A15" s="1">
        <v>12</v>
      </c>
      <c r="B15" s="6">
        <v>233</v>
      </c>
      <c r="C15" s="6" t="str">
        <f t="shared" si="0"/>
        <v>Терроризм</v>
      </c>
      <c r="D15" s="2">
        <v>28845</v>
      </c>
      <c r="E15" s="1" t="s">
        <v>3</v>
      </c>
      <c r="F15" s="2"/>
      <c r="G15" s="2">
        <v>36881</v>
      </c>
      <c r="H15" s="3" t="str">
        <f t="shared" si="1"/>
        <v>стрелец</v>
      </c>
      <c r="I15" s="2">
        <v>28845</v>
      </c>
      <c r="J15" s="3" t="b">
        <f t="shared" si="2"/>
        <v>0</v>
      </c>
      <c r="L15" s="12" t="s">
        <v>23</v>
      </c>
      <c r="M15" s="7">
        <v>5</v>
      </c>
      <c r="N15" s="7">
        <v>3</v>
      </c>
      <c r="O15" s="7">
        <v>0</v>
      </c>
      <c r="P15" s="7">
        <v>3</v>
      </c>
      <c r="Q15" s="7">
        <v>3</v>
      </c>
      <c r="R15" s="7">
        <v>2</v>
      </c>
      <c r="S15" s="7">
        <v>3</v>
      </c>
      <c r="T15" s="7">
        <v>1</v>
      </c>
      <c r="U15" s="7">
        <v>0</v>
      </c>
      <c r="V15" s="7">
        <v>1</v>
      </c>
      <c r="W15" s="7">
        <f t="shared" si="4"/>
        <v>21</v>
      </c>
      <c r="Y15" s="1">
        <v>12</v>
      </c>
      <c r="Z15" s="1" t="s">
        <v>30</v>
      </c>
      <c r="AA15" s="1">
        <f t="shared" si="3"/>
        <v>355</v>
      </c>
      <c r="AB15" s="2">
        <v>36881</v>
      </c>
    </row>
    <row r="16" spans="1:28" ht="15">
      <c r="A16" s="1">
        <v>13</v>
      </c>
      <c r="B16" s="6">
        <v>233</v>
      </c>
      <c r="C16" s="6" t="str">
        <f t="shared" si="0"/>
        <v>Терроризм</v>
      </c>
      <c r="D16" s="2">
        <v>25188</v>
      </c>
      <c r="E16" s="1" t="s">
        <v>3</v>
      </c>
      <c r="F16" s="2"/>
      <c r="G16" s="2">
        <v>36876</v>
      </c>
      <c r="H16" s="3" t="str">
        <f t="shared" si="1"/>
        <v>стрелец</v>
      </c>
      <c r="I16" s="2">
        <v>25188</v>
      </c>
      <c r="J16" s="3" t="b">
        <f t="shared" si="2"/>
        <v>0</v>
      </c>
      <c r="L16" s="12" t="s">
        <v>24</v>
      </c>
      <c r="M16" s="7">
        <v>3</v>
      </c>
      <c r="N16" s="7">
        <v>3</v>
      </c>
      <c r="O16" s="7">
        <v>1</v>
      </c>
      <c r="P16" s="7">
        <v>0</v>
      </c>
      <c r="Q16" s="7">
        <v>2</v>
      </c>
      <c r="R16" s="7">
        <v>2</v>
      </c>
      <c r="S16" s="7">
        <v>2</v>
      </c>
      <c r="T16" s="7">
        <v>0</v>
      </c>
      <c r="U16" s="7">
        <v>2</v>
      </c>
      <c r="V16" s="7">
        <v>3</v>
      </c>
      <c r="W16" s="7">
        <f t="shared" si="4"/>
        <v>18</v>
      </c>
    </row>
    <row r="17" spans="1:27" ht="15">
      <c r="A17" s="1">
        <v>14</v>
      </c>
      <c r="B17" s="6">
        <v>178</v>
      </c>
      <c r="C17" s="6" t="str">
        <f t="shared" si="0"/>
        <v>Грабеж</v>
      </c>
      <c r="D17" s="2">
        <v>30346</v>
      </c>
      <c r="E17" s="1" t="s">
        <v>3</v>
      </c>
      <c r="F17" s="2"/>
      <c r="G17" s="2">
        <v>36555</v>
      </c>
      <c r="H17" s="3" t="str">
        <f t="shared" si="1"/>
        <v>водолей</v>
      </c>
      <c r="I17" s="2">
        <v>30346</v>
      </c>
      <c r="J17" s="3" t="b">
        <f t="shared" si="2"/>
        <v>0</v>
      </c>
      <c r="L17" s="12" t="s">
        <v>25</v>
      </c>
      <c r="M17" s="7">
        <v>10</v>
      </c>
      <c r="N17" s="7">
        <v>3</v>
      </c>
      <c r="O17" s="7">
        <v>3</v>
      </c>
      <c r="P17" s="7">
        <v>0</v>
      </c>
      <c r="Q17" s="7">
        <v>3</v>
      </c>
      <c r="R17" s="7">
        <v>1</v>
      </c>
      <c r="S17" s="7">
        <v>1</v>
      </c>
      <c r="T17" s="7">
        <v>2</v>
      </c>
      <c r="U17" s="7">
        <v>0</v>
      </c>
      <c r="V17" s="7">
        <v>3</v>
      </c>
      <c r="W17" s="7">
        <f t="shared" si="4"/>
        <v>26</v>
      </c>
      <c r="Y17" s="1">
        <v>1</v>
      </c>
      <c r="Z17" s="1">
        <v>96</v>
      </c>
      <c r="AA17" s="1" t="s">
        <v>9</v>
      </c>
    </row>
    <row r="18" spans="1:27" ht="15">
      <c r="A18" s="1">
        <v>15</v>
      </c>
      <c r="B18" s="6">
        <v>177</v>
      </c>
      <c r="C18" s="6" t="str">
        <f t="shared" si="0"/>
        <v>Мошенничество</v>
      </c>
      <c r="D18" s="2">
        <v>29941</v>
      </c>
      <c r="E18" s="1" t="s">
        <v>3</v>
      </c>
      <c r="F18" s="2"/>
      <c r="G18" s="2">
        <v>36881</v>
      </c>
      <c r="H18" s="3" t="str">
        <f t="shared" si="1"/>
        <v>стрелец</v>
      </c>
      <c r="I18" s="2">
        <v>29941</v>
      </c>
      <c r="J18" s="3" t="b">
        <f t="shared" si="2"/>
        <v>0</v>
      </c>
      <c r="L18" s="12" t="s">
        <v>26</v>
      </c>
      <c r="M18" s="7">
        <v>8</v>
      </c>
      <c r="N18" s="7">
        <v>3</v>
      </c>
      <c r="O18" s="7">
        <v>2</v>
      </c>
      <c r="P18" s="7">
        <v>1</v>
      </c>
      <c r="Q18" s="7">
        <v>5</v>
      </c>
      <c r="R18" s="7">
        <v>1</v>
      </c>
      <c r="S18" s="7">
        <v>4</v>
      </c>
      <c r="T18" s="7">
        <v>0</v>
      </c>
      <c r="U18" s="7">
        <v>0</v>
      </c>
      <c r="V18" s="7">
        <v>1</v>
      </c>
      <c r="W18" s="7">
        <f t="shared" si="4"/>
        <v>25</v>
      </c>
      <c r="Y18" s="1">
        <v>2</v>
      </c>
      <c r="Z18" s="1">
        <v>103</v>
      </c>
      <c r="AA18" s="1" t="s">
        <v>10</v>
      </c>
    </row>
    <row r="19" spans="1:27" ht="15">
      <c r="A19" s="1">
        <v>16</v>
      </c>
      <c r="B19" s="6">
        <v>257</v>
      </c>
      <c r="C19" s="6" t="str">
        <f t="shared" si="0"/>
        <v>хулиганство</v>
      </c>
      <c r="D19" s="2">
        <v>28283</v>
      </c>
      <c r="E19" s="1" t="s">
        <v>3</v>
      </c>
      <c r="F19" s="2"/>
      <c r="G19" s="2">
        <v>36684</v>
      </c>
      <c r="H19" s="3" t="str">
        <f t="shared" si="1"/>
        <v>близнец</v>
      </c>
      <c r="I19" s="2">
        <v>28283</v>
      </c>
      <c r="J19" s="3" t="b">
        <f t="shared" si="2"/>
        <v>0</v>
      </c>
      <c r="L19" s="12" t="s">
        <v>27</v>
      </c>
      <c r="M19" s="7">
        <v>10</v>
      </c>
      <c r="N19" s="7">
        <v>0</v>
      </c>
      <c r="O19" s="7">
        <v>3</v>
      </c>
      <c r="P19" s="7">
        <v>0</v>
      </c>
      <c r="Q19" s="7">
        <v>6</v>
      </c>
      <c r="R19" s="7">
        <v>2</v>
      </c>
      <c r="S19" s="7">
        <v>0</v>
      </c>
      <c r="T19" s="7">
        <v>0</v>
      </c>
      <c r="U19" s="7">
        <v>0</v>
      </c>
      <c r="V19" s="7">
        <v>2</v>
      </c>
      <c r="W19" s="7">
        <f t="shared" si="4"/>
        <v>23</v>
      </c>
      <c r="Y19" s="1">
        <v>3</v>
      </c>
      <c r="Z19" s="1">
        <v>175</v>
      </c>
      <c r="AA19" s="1" t="s">
        <v>11</v>
      </c>
    </row>
    <row r="20" spans="1:27" ht="15">
      <c r="A20" s="1">
        <v>17</v>
      </c>
      <c r="B20" s="6">
        <v>177</v>
      </c>
      <c r="C20" s="6" t="str">
        <f t="shared" si="0"/>
        <v>Мошенничество</v>
      </c>
      <c r="D20" s="2">
        <v>28238</v>
      </c>
      <c r="E20" s="1" t="s">
        <v>3</v>
      </c>
      <c r="F20" s="2"/>
      <c r="G20" s="2">
        <v>36639</v>
      </c>
      <c r="H20" s="3" t="str">
        <f t="shared" si="1"/>
        <v>телец</v>
      </c>
      <c r="I20" s="2">
        <v>28238</v>
      </c>
      <c r="J20" s="3" t="b">
        <f t="shared" si="2"/>
        <v>0</v>
      </c>
      <c r="L20" s="12" t="s">
        <v>28</v>
      </c>
      <c r="M20" s="7">
        <v>6</v>
      </c>
      <c r="N20" s="7">
        <v>2</v>
      </c>
      <c r="O20" s="7">
        <v>6</v>
      </c>
      <c r="P20" s="7">
        <v>2</v>
      </c>
      <c r="Q20" s="7">
        <v>4</v>
      </c>
      <c r="R20" s="7">
        <v>2</v>
      </c>
      <c r="S20" s="7">
        <v>2</v>
      </c>
      <c r="T20" s="7">
        <v>1</v>
      </c>
      <c r="U20" s="7">
        <v>0</v>
      </c>
      <c r="V20" s="7">
        <v>3</v>
      </c>
      <c r="W20" s="7">
        <f t="shared" si="4"/>
        <v>28</v>
      </c>
      <c r="Y20" s="1">
        <v>4</v>
      </c>
      <c r="Z20" s="1">
        <v>176</v>
      </c>
      <c r="AA20" s="1" t="s">
        <v>12</v>
      </c>
    </row>
    <row r="21" spans="1:27" ht="15">
      <c r="A21" s="1">
        <v>18</v>
      </c>
      <c r="B21" s="6">
        <v>179</v>
      </c>
      <c r="C21" s="6" t="str">
        <f t="shared" si="0"/>
        <v>Разбой</v>
      </c>
      <c r="D21" s="2">
        <v>29648</v>
      </c>
      <c r="E21" s="1" t="s">
        <v>3</v>
      </c>
      <c r="F21" s="2"/>
      <c r="G21" s="2">
        <v>36588</v>
      </c>
      <c r="H21" s="3" t="str">
        <f t="shared" si="1"/>
        <v>рыба</v>
      </c>
      <c r="I21" s="2">
        <v>29648</v>
      </c>
      <c r="J21" s="3" t="b">
        <f t="shared" si="2"/>
        <v>0</v>
      </c>
      <c r="L21" s="12" t="s">
        <v>29</v>
      </c>
      <c r="M21" s="7">
        <v>7</v>
      </c>
      <c r="N21" s="7">
        <v>2</v>
      </c>
      <c r="O21" s="7">
        <v>0</v>
      </c>
      <c r="P21" s="7">
        <v>1</v>
      </c>
      <c r="Q21" s="7">
        <v>2</v>
      </c>
      <c r="R21" s="7">
        <v>0</v>
      </c>
      <c r="S21" s="7">
        <v>5</v>
      </c>
      <c r="T21" s="7">
        <v>1</v>
      </c>
      <c r="U21" s="7">
        <v>0</v>
      </c>
      <c r="V21" s="7">
        <v>2</v>
      </c>
      <c r="W21" s="7">
        <f t="shared" si="4"/>
        <v>20</v>
      </c>
      <c r="Y21" s="1">
        <v>5</v>
      </c>
      <c r="Z21" s="1">
        <v>177</v>
      </c>
      <c r="AA21" s="1" t="s">
        <v>13</v>
      </c>
    </row>
    <row r="22" spans="1:27" ht="15">
      <c r="A22" s="1">
        <v>19</v>
      </c>
      <c r="B22" s="6">
        <v>177</v>
      </c>
      <c r="C22" s="6" t="str">
        <f t="shared" si="0"/>
        <v>Мошенничество</v>
      </c>
      <c r="D22" s="2">
        <v>25624</v>
      </c>
      <c r="E22" s="1" t="s">
        <v>3</v>
      </c>
      <c r="F22" s="2"/>
      <c r="G22" s="2">
        <v>36581</v>
      </c>
      <c r="H22" s="3" t="str">
        <f t="shared" si="1"/>
        <v>рыба</v>
      </c>
      <c r="I22" s="2">
        <v>25624</v>
      </c>
      <c r="J22" s="3" t="b">
        <f t="shared" si="2"/>
        <v>0</v>
      </c>
      <c r="L22" s="12" t="s">
        <v>30</v>
      </c>
      <c r="M22" s="7">
        <v>6</v>
      </c>
      <c r="N22" s="7">
        <v>2</v>
      </c>
      <c r="O22" s="7">
        <v>0</v>
      </c>
      <c r="P22" s="7">
        <v>2</v>
      </c>
      <c r="Q22" s="7">
        <v>2</v>
      </c>
      <c r="R22" s="7">
        <v>2</v>
      </c>
      <c r="S22" s="7">
        <v>6</v>
      </c>
      <c r="T22" s="7">
        <v>3</v>
      </c>
      <c r="U22" s="7">
        <v>0</v>
      </c>
      <c r="V22" s="7">
        <v>1</v>
      </c>
      <c r="W22" s="7">
        <f t="shared" si="4"/>
        <v>24</v>
      </c>
      <c r="Y22" s="1">
        <v>6</v>
      </c>
      <c r="Z22" s="1">
        <v>178</v>
      </c>
      <c r="AA22" s="1" t="s">
        <v>14</v>
      </c>
    </row>
    <row r="23" spans="1:27">
      <c r="A23" s="1">
        <v>20</v>
      </c>
      <c r="B23" s="6">
        <v>177</v>
      </c>
      <c r="C23" s="6" t="str">
        <f t="shared" si="0"/>
        <v>Мошенничество</v>
      </c>
      <c r="D23" s="2">
        <v>19245</v>
      </c>
      <c r="E23" s="1" t="s">
        <v>3</v>
      </c>
      <c r="F23" s="2"/>
      <c r="G23" s="2">
        <v>36777</v>
      </c>
      <c r="H23" s="3" t="str">
        <f t="shared" si="1"/>
        <v>дева</v>
      </c>
      <c r="I23" s="2">
        <v>19245</v>
      </c>
      <c r="J23" s="3" t="b">
        <f t="shared" si="2"/>
        <v>0</v>
      </c>
      <c r="L23" s="7" t="s">
        <v>37</v>
      </c>
      <c r="M23" s="7">
        <f>SUM(M11:M22)</f>
        <v>81</v>
      </c>
      <c r="N23" s="7">
        <f t="shared" ref="N23:V23" si="5">SUM(N11:N22)</f>
        <v>28</v>
      </c>
      <c r="O23" s="7">
        <f t="shared" si="5"/>
        <v>21</v>
      </c>
      <c r="P23" s="7">
        <f t="shared" si="5"/>
        <v>12</v>
      </c>
      <c r="Q23" s="7">
        <f t="shared" si="5"/>
        <v>46</v>
      </c>
      <c r="R23" s="7">
        <f t="shared" si="5"/>
        <v>19</v>
      </c>
      <c r="S23" s="7">
        <f t="shared" si="5"/>
        <v>41</v>
      </c>
      <c r="T23" s="7">
        <f t="shared" si="5"/>
        <v>17</v>
      </c>
      <c r="U23" s="7">
        <f t="shared" si="5"/>
        <v>5</v>
      </c>
      <c r="V23" s="7">
        <f t="shared" si="5"/>
        <v>28</v>
      </c>
      <c r="Y23" s="1">
        <v>7</v>
      </c>
      <c r="Z23" s="1">
        <v>179</v>
      </c>
      <c r="AA23" s="1" t="s">
        <v>15</v>
      </c>
    </row>
    <row r="24" spans="1:27">
      <c r="A24" s="1">
        <v>21</v>
      </c>
      <c r="B24" s="6">
        <v>177</v>
      </c>
      <c r="C24" s="6" t="str">
        <f t="shared" si="0"/>
        <v>Мошенничество</v>
      </c>
      <c r="D24" s="2">
        <v>22702</v>
      </c>
      <c r="E24" s="1" t="s">
        <v>4</v>
      </c>
      <c r="F24" s="2"/>
      <c r="G24" s="2">
        <v>36581</v>
      </c>
      <c r="H24" s="3" t="str">
        <f t="shared" si="1"/>
        <v>рыба</v>
      </c>
      <c r="I24" s="2">
        <v>22702</v>
      </c>
      <c r="J24" s="3" t="b">
        <f t="shared" si="2"/>
        <v>0</v>
      </c>
      <c r="Y24" s="1">
        <v>8</v>
      </c>
      <c r="Z24" s="1">
        <v>233</v>
      </c>
      <c r="AA24" s="1" t="s">
        <v>16</v>
      </c>
    </row>
    <row r="25" spans="1:27">
      <c r="A25" s="1">
        <v>22</v>
      </c>
      <c r="B25" s="6">
        <v>259</v>
      </c>
      <c r="C25" s="6" t="str">
        <f t="shared" si="0"/>
        <v>наркотики</v>
      </c>
      <c r="D25" s="2">
        <v>19778</v>
      </c>
      <c r="E25" s="1" t="s">
        <v>3</v>
      </c>
      <c r="F25" s="2"/>
      <c r="G25" s="2">
        <v>36579</v>
      </c>
      <c r="H25" s="3" t="str">
        <f t="shared" si="1"/>
        <v>рыба</v>
      </c>
      <c r="I25" s="2">
        <v>19778</v>
      </c>
      <c r="J25" s="3" t="b">
        <f t="shared" si="2"/>
        <v>0</v>
      </c>
      <c r="Y25" s="1">
        <v>9</v>
      </c>
      <c r="Z25" s="1">
        <v>257</v>
      </c>
      <c r="AA25" s="1" t="s">
        <v>17</v>
      </c>
    </row>
    <row r="26" spans="1:27">
      <c r="A26" s="1">
        <v>23</v>
      </c>
      <c r="B26" s="6">
        <v>177</v>
      </c>
      <c r="C26" s="6" t="str">
        <f t="shared" si="0"/>
        <v>Мошенничество</v>
      </c>
      <c r="D26" s="2">
        <v>29650</v>
      </c>
      <c r="E26" s="1" t="s">
        <v>3</v>
      </c>
      <c r="F26" s="2"/>
      <c r="G26" s="2">
        <v>36590</v>
      </c>
      <c r="H26" s="3" t="str">
        <f t="shared" si="1"/>
        <v>рыба</v>
      </c>
      <c r="I26" s="2">
        <v>29650</v>
      </c>
      <c r="J26" s="3" t="b">
        <f t="shared" si="2"/>
        <v>0</v>
      </c>
      <c r="Y26" s="1">
        <v>10</v>
      </c>
      <c r="Z26" s="1">
        <v>259</v>
      </c>
      <c r="AA26" s="1" t="s">
        <v>18</v>
      </c>
    </row>
    <row r="27" spans="1:27">
      <c r="A27" s="1">
        <v>24</v>
      </c>
      <c r="B27" s="6">
        <v>259</v>
      </c>
      <c r="C27" s="6" t="str">
        <f t="shared" si="0"/>
        <v>наркотики</v>
      </c>
      <c r="D27" s="2">
        <v>28021</v>
      </c>
      <c r="E27" s="1" t="s">
        <v>3</v>
      </c>
      <c r="F27" s="2"/>
      <c r="G27" s="2">
        <v>36787</v>
      </c>
      <c r="H27" s="3" t="str">
        <f t="shared" si="1"/>
        <v>дева</v>
      </c>
      <c r="I27" s="2">
        <v>28021</v>
      </c>
      <c r="J27" s="3" t="b">
        <f t="shared" si="2"/>
        <v>0</v>
      </c>
    </row>
    <row r="28" spans="1:27">
      <c r="A28" s="1">
        <v>25</v>
      </c>
      <c r="B28" s="6">
        <v>162</v>
      </c>
      <c r="C28" s="6" t="b">
        <f t="shared" si="0"/>
        <v>0</v>
      </c>
      <c r="D28" s="2">
        <v>31024</v>
      </c>
      <c r="E28" s="1" t="s">
        <v>3</v>
      </c>
      <c r="F28" s="2"/>
      <c r="G28" s="2">
        <v>36868</v>
      </c>
      <c r="H28" s="3" t="str">
        <f t="shared" si="1"/>
        <v>стрелец</v>
      </c>
      <c r="I28" s="2">
        <v>31024</v>
      </c>
      <c r="J28" s="3" t="b">
        <f t="shared" si="2"/>
        <v>0</v>
      </c>
    </row>
    <row r="29" spans="1:27">
      <c r="A29" s="1">
        <v>26</v>
      </c>
      <c r="B29" s="6">
        <v>176</v>
      </c>
      <c r="C29" s="6" t="str">
        <f t="shared" si="0"/>
        <v>ПИРВЧИ</v>
      </c>
      <c r="D29" s="2">
        <v>31809</v>
      </c>
      <c r="E29" s="1" t="s">
        <v>4</v>
      </c>
      <c r="F29" s="2"/>
      <c r="G29" s="2">
        <v>36557</v>
      </c>
      <c r="H29" s="3" t="str">
        <f t="shared" si="1"/>
        <v>водолей</v>
      </c>
      <c r="I29" s="2">
        <v>31809</v>
      </c>
      <c r="J29" s="3" t="b">
        <f t="shared" si="2"/>
        <v>0</v>
      </c>
    </row>
    <row r="30" spans="1:27">
      <c r="A30" s="1">
        <v>27</v>
      </c>
      <c r="B30" s="6">
        <v>233</v>
      </c>
      <c r="C30" s="6" t="str">
        <f t="shared" si="0"/>
        <v>Терроризм</v>
      </c>
      <c r="D30" s="2">
        <v>33300</v>
      </c>
      <c r="E30" s="1" t="s">
        <v>3</v>
      </c>
      <c r="F30" s="2"/>
      <c r="G30" s="2">
        <v>36588</v>
      </c>
      <c r="H30" s="3" t="str">
        <f t="shared" si="1"/>
        <v>рыба</v>
      </c>
      <c r="I30" s="2">
        <v>33300</v>
      </c>
      <c r="J30" s="3" t="b">
        <f t="shared" si="2"/>
        <v>0</v>
      </c>
    </row>
    <row r="31" spans="1:27">
      <c r="A31" s="1">
        <v>28</v>
      </c>
      <c r="B31" s="6">
        <v>233</v>
      </c>
      <c r="C31" s="6" t="str">
        <f t="shared" si="0"/>
        <v>Терроризм</v>
      </c>
      <c r="D31" s="2">
        <v>23774</v>
      </c>
      <c r="E31" s="1" t="s">
        <v>3</v>
      </c>
      <c r="F31" s="2"/>
      <c r="G31" s="2">
        <v>36557</v>
      </c>
      <c r="H31" s="3" t="str">
        <f t="shared" si="1"/>
        <v>водолей</v>
      </c>
      <c r="I31" s="2">
        <v>23774</v>
      </c>
      <c r="J31" s="3" t="b">
        <f t="shared" si="2"/>
        <v>0</v>
      </c>
    </row>
    <row r="32" spans="1:27">
      <c r="A32" s="1">
        <v>29</v>
      </c>
      <c r="B32" s="6">
        <v>177</v>
      </c>
      <c r="C32" s="6" t="str">
        <f t="shared" si="0"/>
        <v>Мошенничество</v>
      </c>
      <c r="D32" s="2">
        <v>30698</v>
      </c>
      <c r="E32" s="1" t="s">
        <v>3</v>
      </c>
      <c r="F32" s="2"/>
      <c r="G32" s="2">
        <v>36542</v>
      </c>
      <c r="H32" s="3" t="str">
        <f t="shared" si="1"/>
        <v>Козерог</v>
      </c>
      <c r="I32" s="2">
        <v>30698</v>
      </c>
      <c r="J32" s="3" t="b">
        <f t="shared" si="2"/>
        <v>0</v>
      </c>
    </row>
    <row r="33" spans="1:10">
      <c r="A33" s="1">
        <v>30</v>
      </c>
      <c r="B33" s="6">
        <v>177</v>
      </c>
      <c r="C33" s="6" t="str">
        <f t="shared" si="0"/>
        <v>Мошенничество</v>
      </c>
      <c r="D33" s="2">
        <v>29221</v>
      </c>
      <c r="E33" s="1" t="s">
        <v>3</v>
      </c>
      <c r="F33" s="2"/>
      <c r="G33" s="2">
        <v>36526</v>
      </c>
      <c r="H33" s="3" t="str">
        <f t="shared" si="1"/>
        <v>Козерог</v>
      </c>
      <c r="I33" s="2">
        <v>29221</v>
      </c>
      <c r="J33" s="3" t="b">
        <f t="shared" si="2"/>
        <v>0</v>
      </c>
    </row>
    <row r="34" spans="1:10">
      <c r="A34" s="1">
        <v>31</v>
      </c>
      <c r="B34" s="6">
        <v>175</v>
      </c>
      <c r="C34" s="6" t="str">
        <f t="shared" si="0"/>
        <v>Кража</v>
      </c>
      <c r="D34" s="2">
        <v>34212</v>
      </c>
      <c r="E34" s="1" t="s">
        <v>3</v>
      </c>
      <c r="F34" s="2"/>
      <c r="G34" s="2">
        <v>36769</v>
      </c>
      <c r="H34" s="3" t="str">
        <f t="shared" si="1"/>
        <v>дева</v>
      </c>
      <c r="I34" s="2">
        <v>34212</v>
      </c>
      <c r="J34" s="3" t="b">
        <f t="shared" si="2"/>
        <v>0</v>
      </c>
    </row>
    <row r="35" spans="1:10">
      <c r="A35" s="1">
        <v>32</v>
      </c>
      <c r="B35" s="6">
        <v>175</v>
      </c>
      <c r="C35" s="6" t="str">
        <f t="shared" si="0"/>
        <v>Кража</v>
      </c>
      <c r="D35" s="2">
        <v>25263</v>
      </c>
      <c r="E35" s="1" t="s">
        <v>3</v>
      </c>
      <c r="F35" s="2"/>
      <c r="G35" s="2">
        <v>36586</v>
      </c>
      <c r="H35" s="3" t="str">
        <f t="shared" si="1"/>
        <v>рыба</v>
      </c>
      <c r="I35" s="2">
        <v>25263</v>
      </c>
      <c r="J35" s="3" t="b">
        <f t="shared" si="2"/>
        <v>0</v>
      </c>
    </row>
    <row r="36" spans="1:10">
      <c r="A36" s="1">
        <v>33</v>
      </c>
      <c r="B36" s="6">
        <v>175</v>
      </c>
      <c r="C36" s="6" t="str">
        <f t="shared" si="0"/>
        <v>Кража</v>
      </c>
      <c r="D36" s="2">
        <v>17917</v>
      </c>
      <c r="E36" s="1" t="s">
        <v>3</v>
      </c>
      <c r="F36" s="2"/>
      <c r="G36" s="2">
        <v>36544</v>
      </c>
      <c r="H36" s="3" t="str">
        <f t="shared" si="1"/>
        <v>Козерог</v>
      </c>
      <c r="I36" s="2">
        <v>17917</v>
      </c>
      <c r="J36" s="3" t="b">
        <f t="shared" si="2"/>
        <v>0</v>
      </c>
    </row>
    <row r="37" spans="1:10">
      <c r="A37" s="1">
        <v>34</v>
      </c>
      <c r="B37" s="6">
        <v>179</v>
      </c>
      <c r="C37" s="6" t="str">
        <f t="shared" si="0"/>
        <v>Разбой</v>
      </c>
      <c r="D37" s="2">
        <v>29757</v>
      </c>
      <c r="E37" s="1" t="s">
        <v>3</v>
      </c>
      <c r="F37" s="2"/>
      <c r="G37" s="2">
        <v>36697</v>
      </c>
      <c r="H37" s="3" t="str">
        <f t="shared" si="1"/>
        <v>близнец</v>
      </c>
      <c r="I37" s="2">
        <v>29757</v>
      </c>
      <c r="J37" s="3" t="b">
        <f t="shared" si="2"/>
        <v>0</v>
      </c>
    </row>
    <row r="38" spans="1:10">
      <c r="A38" s="1">
        <v>35</v>
      </c>
      <c r="B38" s="6">
        <v>177</v>
      </c>
      <c r="C38" s="6" t="str">
        <f t="shared" si="0"/>
        <v>Мошенничество</v>
      </c>
      <c r="D38" s="2">
        <v>22925</v>
      </c>
      <c r="E38" s="1" t="s">
        <v>3</v>
      </c>
      <c r="F38" s="2"/>
      <c r="G38" s="2">
        <v>36805</v>
      </c>
      <c r="H38" s="3" t="str">
        <f t="shared" si="1"/>
        <v>весы</v>
      </c>
      <c r="I38" s="2">
        <v>22925</v>
      </c>
      <c r="J38" s="3" t="b">
        <f t="shared" si="2"/>
        <v>0</v>
      </c>
    </row>
    <row r="39" spans="1:10">
      <c r="A39" s="1">
        <v>36</v>
      </c>
      <c r="B39" s="6">
        <v>259</v>
      </c>
      <c r="C39" s="6" t="str">
        <f t="shared" si="0"/>
        <v>наркотики</v>
      </c>
      <c r="D39" s="2">
        <v>26447</v>
      </c>
      <c r="E39" s="1" t="s">
        <v>3</v>
      </c>
      <c r="F39" s="2"/>
      <c r="G39" s="2">
        <v>36674</v>
      </c>
      <c r="H39" s="3" t="str">
        <f t="shared" si="1"/>
        <v>близнец</v>
      </c>
      <c r="I39" s="2">
        <v>26447</v>
      </c>
      <c r="J39" s="3" t="b">
        <f t="shared" si="2"/>
        <v>0</v>
      </c>
    </row>
    <row r="40" spans="1:10">
      <c r="A40" s="1">
        <v>37</v>
      </c>
      <c r="B40" s="6">
        <v>176</v>
      </c>
      <c r="C40" s="6" t="str">
        <f t="shared" si="0"/>
        <v>ПИРВЧИ</v>
      </c>
      <c r="D40" s="2">
        <v>28360</v>
      </c>
      <c r="E40" s="1" t="s">
        <v>3</v>
      </c>
      <c r="F40" s="2"/>
      <c r="G40" s="2">
        <v>36761</v>
      </c>
      <c r="H40" s="3" t="str">
        <f t="shared" si="1"/>
        <v>лев</v>
      </c>
      <c r="I40" s="2">
        <v>28360</v>
      </c>
      <c r="J40" s="3" t="b">
        <f t="shared" si="2"/>
        <v>0</v>
      </c>
    </row>
    <row r="41" spans="1:10">
      <c r="A41" s="1">
        <v>38</v>
      </c>
      <c r="B41" s="6">
        <v>257</v>
      </c>
      <c r="C41" s="6" t="str">
        <f t="shared" si="0"/>
        <v>хулиганство</v>
      </c>
      <c r="D41" s="2">
        <v>21998</v>
      </c>
      <c r="E41" s="1" t="s">
        <v>3</v>
      </c>
      <c r="F41" s="2"/>
      <c r="G41" s="2">
        <v>36608</v>
      </c>
      <c r="H41" s="3" t="str">
        <f t="shared" si="1"/>
        <v>Овен</v>
      </c>
      <c r="I41" s="2">
        <v>21998</v>
      </c>
      <c r="J41" s="3" t="b">
        <f t="shared" si="2"/>
        <v>0</v>
      </c>
    </row>
    <row r="42" spans="1:10">
      <c r="A42" s="1">
        <v>39</v>
      </c>
      <c r="B42" s="6">
        <v>178</v>
      </c>
      <c r="C42" s="6" t="str">
        <f t="shared" si="0"/>
        <v>Грабеж</v>
      </c>
      <c r="D42" s="2">
        <v>28367</v>
      </c>
      <c r="E42" s="1" t="s">
        <v>3</v>
      </c>
      <c r="F42" s="2"/>
      <c r="G42" s="2">
        <v>36768</v>
      </c>
      <c r="H42" s="3" t="str">
        <f t="shared" si="1"/>
        <v>дева</v>
      </c>
      <c r="I42" s="2">
        <v>28367</v>
      </c>
      <c r="J42" s="3" t="b">
        <f t="shared" si="2"/>
        <v>0</v>
      </c>
    </row>
    <row r="43" spans="1:10">
      <c r="A43" s="1">
        <v>40</v>
      </c>
      <c r="B43" s="6">
        <v>259</v>
      </c>
      <c r="C43" s="6" t="str">
        <f t="shared" si="0"/>
        <v>наркотики</v>
      </c>
      <c r="D43" s="2">
        <v>27666</v>
      </c>
      <c r="E43" s="1" t="s">
        <v>4</v>
      </c>
      <c r="F43" s="2"/>
      <c r="G43" s="2">
        <v>36798</v>
      </c>
      <c r="H43" s="3" t="str">
        <f t="shared" si="1"/>
        <v>весы</v>
      </c>
      <c r="I43" s="2">
        <v>27666</v>
      </c>
      <c r="J43" s="3" t="b">
        <f t="shared" si="2"/>
        <v>0</v>
      </c>
    </row>
    <row r="44" spans="1:10">
      <c r="A44" s="1">
        <v>41</v>
      </c>
      <c r="B44" s="6">
        <v>259</v>
      </c>
      <c r="C44" s="6" t="str">
        <f t="shared" si="0"/>
        <v>наркотики</v>
      </c>
      <c r="D44" s="2">
        <v>25017</v>
      </c>
      <c r="E44" s="1" t="s">
        <v>3</v>
      </c>
      <c r="F44" s="2"/>
      <c r="G44" s="2">
        <v>36705</v>
      </c>
      <c r="H44" s="3" t="str">
        <f t="shared" si="1"/>
        <v>рак</v>
      </c>
      <c r="I44" s="2" t="s">
        <v>6</v>
      </c>
      <c r="J44" s="3" t="b">
        <f t="shared" si="2"/>
        <v>0</v>
      </c>
    </row>
    <row r="45" spans="1:10">
      <c r="A45" s="1">
        <v>42</v>
      </c>
      <c r="B45" s="6">
        <v>177</v>
      </c>
      <c r="C45" s="6" t="str">
        <f t="shared" si="0"/>
        <v>Мошенничество</v>
      </c>
      <c r="D45" s="2">
        <v>17747</v>
      </c>
      <c r="E45" s="1" t="s">
        <v>3</v>
      </c>
      <c r="F45" s="2"/>
      <c r="G45" s="2">
        <v>36740</v>
      </c>
      <c r="H45" s="3" t="str">
        <f t="shared" si="1"/>
        <v>лев</v>
      </c>
      <c r="I45" s="2">
        <v>17747</v>
      </c>
      <c r="J45" s="3" t="b">
        <f t="shared" si="2"/>
        <v>0</v>
      </c>
    </row>
    <row r="46" spans="1:10">
      <c r="A46" s="1">
        <v>43</v>
      </c>
      <c r="B46" s="6">
        <v>175</v>
      </c>
      <c r="C46" s="6" t="str">
        <f t="shared" si="0"/>
        <v>Кража</v>
      </c>
      <c r="D46" s="2">
        <v>28047</v>
      </c>
      <c r="E46" s="1" t="s">
        <v>3</v>
      </c>
      <c r="F46" s="2"/>
      <c r="G46" s="2">
        <v>36813</v>
      </c>
      <c r="H46" s="3" t="str">
        <f t="shared" si="1"/>
        <v>весы</v>
      </c>
      <c r="I46" s="2">
        <v>28047</v>
      </c>
      <c r="J46" s="3" t="b">
        <f t="shared" si="2"/>
        <v>0</v>
      </c>
    </row>
    <row r="47" spans="1:10">
      <c r="A47" s="1">
        <v>44</v>
      </c>
      <c r="B47" s="6">
        <v>259</v>
      </c>
      <c r="C47" s="6" t="str">
        <f t="shared" si="0"/>
        <v>наркотики</v>
      </c>
      <c r="D47" s="2">
        <v>32500</v>
      </c>
      <c r="E47" s="1" t="s">
        <v>3</v>
      </c>
      <c r="F47" s="2"/>
      <c r="G47" s="2">
        <v>36883</v>
      </c>
      <c r="H47" s="3" t="str">
        <f t="shared" si="1"/>
        <v>козерог</v>
      </c>
      <c r="I47" s="2">
        <v>32500</v>
      </c>
      <c r="J47" s="3" t="b">
        <f t="shared" si="2"/>
        <v>0</v>
      </c>
    </row>
    <row r="48" spans="1:10">
      <c r="A48" s="1">
        <v>45</v>
      </c>
      <c r="B48" s="6">
        <v>164</v>
      </c>
      <c r="C48" s="6" t="b">
        <f t="shared" si="0"/>
        <v>0</v>
      </c>
      <c r="D48" s="2">
        <v>28787</v>
      </c>
      <c r="E48" s="1" t="s">
        <v>3</v>
      </c>
      <c r="F48" s="2"/>
      <c r="G48" s="2">
        <v>36823</v>
      </c>
      <c r="H48" s="3" t="str">
        <f t="shared" si="1"/>
        <v>скорпион</v>
      </c>
      <c r="I48" s="2">
        <v>28787</v>
      </c>
      <c r="J48" s="3" t="b">
        <f t="shared" si="2"/>
        <v>0</v>
      </c>
    </row>
    <row r="49" spans="1:10">
      <c r="A49" s="1">
        <v>46</v>
      </c>
      <c r="B49" s="6">
        <v>96</v>
      </c>
      <c r="C49" s="6" t="str">
        <f t="shared" si="0"/>
        <v>убийство</v>
      </c>
      <c r="D49" s="2">
        <v>24012</v>
      </c>
      <c r="E49" s="1" t="s">
        <v>3</v>
      </c>
      <c r="F49" s="2"/>
      <c r="G49" s="2">
        <v>36796</v>
      </c>
      <c r="H49" s="3" t="str">
        <f t="shared" si="1"/>
        <v>весы</v>
      </c>
      <c r="I49" s="2">
        <v>24012</v>
      </c>
      <c r="J49" s="3" t="b">
        <f t="shared" si="2"/>
        <v>0</v>
      </c>
    </row>
    <row r="50" spans="1:10">
      <c r="A50" s="1">
        <v>47</v>
      </c>
      <c r="B50" s="6">
        <v>175</v>
      </c>
      <c r="C50" s="6" t="str">
        <f t="shared" si="0"/>
        <v>Кража</v>
      </c>
      <c r="D50" s="2">
        <v>25765</v>
      </c>
      <c r="E50" s="1" t="s">
        <v>3</v>
      </c>
      <c r="F50" s="2"/>
      <c r="G50" s="2">
        <v>36723</v>
      </c>
      <c r="H50" s="3" t="str">
        <f t="shared" si="1"/>
        <v>рак</v>
      </c>
      <c r="I50" s="2">
        <v>25765</v>
      </c>
      <c r="J50" s="3" t="b">
        <f t="shared" si="2"/>
        <v>0</v>
      </c>
    </row>
    <row r="51" spans="1:10">
      <c r="A51" s="1">
        <v>48</v>
      </c>
      <c r="B51" s="6">
        <v>175</v>
      </c>
      <c r="C51" s="6" t="str">
        <f t="shared" si="0"/>
        <v>Кража</v>
      </c>
      <c r="D51" s="2">
        <v>27568</v>
      </c>
      <c r="E51" s="1" t="s">
        <v>3</v>
      </c>
      <c r="F51" s="2"/>
      <c r="G51" s="2">
        <v>36700</v>
      </c>
      <c r="H51" s="3" t="str">
        <f t="shared" si="1"/>
        <v>рак</v>
      </c>
      <c r="I51" s="2">
        <v>27568</v>
      </c>
      <c r="J51" s="3" t="b">
        <f t="shared" si="2"/>
        <v>0</v>
      </c>
    </row>
    <row r="52" spans="1:10">
      <c r="A52" s="1">
        <v>49</v>
      </c>
      <c r="B52" s="6">
        <v>176</v>
      </c>
      <c r="C52" s="6" t="str">
        <f t="shared" si="0"/>
        <v>ПИРВЧИ</v>
      </c>
      <c r="D52" s="2">
        <v>29932</v>
      </c>
      <c r="E52" s="1" t="s">
        <v>3</v>
      </c>
      <c r="F52" s="2"/>
      <c r="G52" s="2">
        <v>36872</v>
      </c>
      <c r="H52" s="3" t="str">
        <f t="shared" si="1"/>
        <v>стрелец</v>
      </c>
      <c r="I52" s="2">
        <v>29932</v>
      </c>
      <c r="J52" s="3" t="b">
        <f t="shared" si="2"/>
        <v>0</v>
      </c>
    </row>
    <row r="53" spans="1:10">
      <c r="A53" s="1">
        <v>50</v>
      </c>
      <c r="B53" s="6">
        <v>179</v>
      </c>
      <c r="C53" s="6" t="str">
        <f t="shared" si="0"/>
        <v>Разбой</v>
      </c>
      <c r="D53" s="2">
        <v>23598</v>
      </c>
      <c r="E53" s="1" t="s">
        <v>3</v>
      </c>
      <c r="F53" s="2"/>
      <c r="G53" s="2">
        <v>36747</v>
      </c>
      <c r="H53" s="3" t="str">
        <f t="shared" si="1"/>
        <v>лев</v>
      </c>
      <c r="I53" s="2">
        <v>23598</v>
      </c>
      <c r="J53" s="3" t="b">
        <f t="shared" si="2"/>
        <v>0</v>
      </c>
    </row>
    <row r="54" spans="1:10">
      <c r="A54" s="1">
        <v>51</v>
      </c>
      <c r="B54" s="6">
        <v>233</v>
      </c>
      <c r="C54" s="6" t="str">
        <f t="shared" si="0"/>
        <v>Терроризм</v>
      </c>
      <c r="D54" s="2">
        <v>31024</v>
      </c>
      <c r="E54" s="1" t="s">
        <v>3</v>
      </c>
      <c r="F54" s="2"/>
      <c r="G54" s="2">
        <v>36868</v>
      </c>
      <c r="H54" s="3" t="str">
        <f t="shared" si="1"/>
        <v>стрелец</v>
      </c>
      <c r="I54" s="2">
        <v>31024</v>
      </c>
      <c r="J54" s="3" t="b">
        <f t="shared" si="2"/>
        <v>0</v>
      </c>
    </row>
    <row r="55" spans="1:10">
      <c r="A55" s="1">
        <v>52</v>
      </c>
      <c r="B55" s="6">
        <v>233</v>
      </c>
      <c r="C55" s="6" t="str">
        <f t="shared" si="0"/>
        <v>Терроризм</v>
      </c>
      <c r="D55" s="2">
        <v>30757</v>
      </c>
      <c r="E55" s="1" t="s">
        <v>3</v>
      </c>
      <c r="F55" s="2"/>
      <c r="G55" s="2">
        <v>36601</v>
      </c>
      <c r="H55" s="3" t="str">
        <f t="shared" si="1"/>
        <v>рыба</v>
      </c>
      <c r="I55" s="2">
        <v>30757</v>
      </c>
      <c r="J55" s="3" t="b">
        <f t="shared" si="2"/>
        <v>0</v>
      </c>
    </row>
    <row r="56" spans="1:10">
      <c r="A56" s="1">
        <v>53</v>
      </c>
      <c r="B56" s="6">
        <v>233</v>
      </c>
      <c r="C56" s="6" t="str">
        <f t="shared" si="0"/>
        <v>Терроризм</v>
      </c>
      <c r="D56" s="2">
        <v>32550</v>
      </c>
      <c r="E56" s="1" t="s">
        <v>3</v>
      </c>
      <c r="F56" s="2"/>
      <c r="G56" s="2">
        <v>36567</v>
      </c>
      <c r="H56" s="3" t="str">
        <f t="shared" si="1"/>
        <v>водолей</v>
      </c>
      <c r="I56" s="2">
        <v>32550</v>
      </c>
      <c r="J56" s="3" t="b">
        <f t="shared" si="2"/>
        <v>0</v>
      </c>
    </row>
    <row r="57" spans="1:10">
      <c r="A57" s="1">
        <v>54</v>
      </c>
      <c r="B57" s="6">
        <v>96</v>
      </c>
      <c r="C57" s="6" t="str">
        <f t="shared" si="0"/>
        <v>убийство</v>
      </c>
      <c r="D57" s="2">
        <v>23828</v>
      </c>
      <c r="E57" s="1" t="s">
        <v>3</v>
      </c>
      <c r="F57" s="2"/>
      <c r="G57" s="2">
        <v>36612</v>
      </c>
      <c r="H57" s="3" t="str">
        <f t="shared" si="1"/>
        <v>Овен</v>
      </c>
      <c r="I57" s="2">
        <v>23828</v>
      </c>
      <c r="J57" s="3" t="b">
        <f t="shared" si="2"/>
        <v>0</v>
      </c>
    </row>
    <row r="58" spans="1:10">
      <c r="A58" s="1">
        <v>55</v>
      </c>
      <c r="B58" s="6">
        <v>96</v>
      </c>
      <c r="C58" s="6" t="str">
        <f t="shared" si="0"/>
        <v>убийство</v>
      </c>
      <c r="D58" s="2">
        <v>22891</v>
      </c>
      <c r="E58" s="1" t="s">
        <v>3</v>
      </c>
      <c r="F58" s="2"/>
      <c r="G58" s="2">
        <v>36771</v>
      </c>
      <c r="H58" s="3" t="str">
        <f t="shared" si="1"/>
        <v>дева</v>
      </c>
      <c r="I58" s="2">
        <v>22891</v>
      </c>
      <c r="J58" s="3" t="b">
        <f t="shared" si="2"/>
        <v>0</v>
      </c>
    </row>
    <row r="59" spans="1:10">
      <c r="A59" s="1">
        <v>56</v>
      </c>
      <c r="B59" s="6">
        <v>96</v>
      </c>
      <c r="C59" s="6" t="str">
        <f t="shared" si="0"/>
        <v>убийство</v>
      </c>
      <c r="D59" s="2">
        <v>22891</v>
      </c>
      <c r="E59" s="1" t="s">
        <v>3</v>
      </c>
      <c r="F59" s="2"/>
      <c r="G59" s="2">
        <v>36771</v>
      </c>
      <c r="H59" s="3" t="str">
        <f t="shared" si="1"/>
        <v>дева</v>
      </c>
      <c r="I59" s="2">
        <v>22891</v>
      </c>
      <c r="J59" s="3" t="b">
        <f t="shared" si="2"/>
        <v>0</v>
      </c>
    </row>
    <row r="60" spans="1:10">
      <c r="A60" s="1">
        <v>57</v>
      </c>
      <c r="B60" s="6">
        <v>96</v>
      </c>
      <c r="C60" s="6" t="str">
        <f t="shared" si="0"/>
        <v>убийство</v>
      </c>
      <c r="D60" s="2">
        <v>27607</v>
      </c>
      <c r="E60" s="1" t="s">
        <v>3</v>
      </c>
      <c r="F60" s="2"/>
      <c r="G60" s="2">
        <v>36739</v>
      </c>
      <c r="H60" s="3" t="str">
        <f t="shared" si="1"/>
        <v>лев</v>
      </c>
      <c r="I60" s="2">
        <v>27607</v>
      </c>
      <c r="J60" s="3" t="b">
        <f t="shared" si="2"/>
        <v>0</v>
      </c>
    </row>
    <row r="61" spans="1:10">
      <c r="A61" s="1">
        <v>58</v>
      </c>
      <c r="B61" s="6">
        <v>96</v>
      </c>
      <c r="C61" s="6" t="str">
        <f t="shared" si="0"/>
        <v>убийство</v>
      </c>
      <c r="D61" s="2">
        <v>30062</v>
      </c>
      <c r="E61" s="1" t="s">
        <v>3</v>
      </c>
      <c r="F61" s="2"/>
      <c r="G61" s="2">
        <v>36637</v>
      </c>
      <c r="H61" s="3" t="str">
        <f t="shared" si="1"/>
        <v>телец</v>
      </c>
      <c r="I61" s="2">
        <v>30062</v>
      </c>
      <c r="J61" s="3" t="b">
        <f t="shared" si="2"/>
        <v>0</v>
      </c>
    </row>
    <row r="62" spans="1:10">
      <c r="A62" s="1">
        <v>59</v>
      </c>
      <c r="B62" s="6">
        <v>96</v>
      </c>
      <c r="C62" s="6" t="str">
        <f t="shared" si="0"/>
        <v>убийство</v>
      </c>
      <c r="D62" s="2">
        <v>25565</v>
      </c>
      <c r="E62" s="1" t="s">
        <v>3</v>
      </c>
      <c r="F62" s="2"/>
      <c r="G62" s="2">
        <v>36888</v>
      </c>
      <c r="H62" s="3" t="str">
        <f t="shared" si="1"/>
        <v>козерог</v>
      </c>
      <c r="I62" s="2">
        <v>25565</v>
      </c>
      <c r="J62" s="3" t="b">
        <f t="shared" si="2"/>
        <v>0</v>
      </c>
    </row>
    <row r="63" spans="1:10">
      <c r="A63" s="1">
        <v>60</v>
      </c>
      <c r="B63" s="6">
        <v>233</v>
      </c>
      <c r="C63" s="6" t="str">
        <f t="shared" si="0"/>
        <v>Терроризм</v>
      </c>
      <c r="D63" s="2">
        <v>31964</v>
      </c>
      <c r="E63" s="1" t="s">
        <v>3</v>
      </c>
      <c r="F63" s="2"/>
      <c r="G63" s="2">
        <v>36713</v>
      </c>
      <c r="H63" s="3" t="str">
        <f t="shared" si="1"/>
        <v>рак</v>
      </c>
      <c r="I63" s="2">
        <v>31964</v>
      </c>
      <c r="J63" s="3" t="b">
        <f t="shared" si="2"/>
        <v>0</v>
      </c>
    </row>
    <row r="64" spans="1:10">
      <c r="A64" s="1">
        <v>61</v>
      </c>
      <c r="B64" s="6">
        <v>233</v>
      </c>
      <c r="C64" s="6" t="str">
        <f t="shared" si="0"/>
        <v>Терроризм</v>
      </c>
      <c r="D64" s="2">
        <v>32275</v>
      </c>
      <c r="E64" s="1" t="s">
        <v>3</v>
      </c>
      <c r="F64" s="2"/>
      <c r="G64" s="2">
        <v>36658</v>
      </c>
      <c r="H64" s="3" t="str">
        <f t="shared" si="1"/>
        <v>телец</v>
      </c>
      <c r="I64" s="2">
        <v>32275</v>
      </c>
      <c r="J64" s="3" t="b">
        <f t="shared" si="2"/>
        <v>0</v>
      </c>
    </row>
    <row r="65" spans="1:10">
      <c r="A65" s="1">
        <v>62</v>
      </c>
      <c r="B65" s="6">
        <v>233</v>
      </c>
      <c r="C65" s="6" t="str">
        <f t="shared" si="0"/>
        <v>Терроризм</v>
      </c>
      <c r="D65" s="2">
        <v>32249</v>
      </c>
      <c r="E65" s="1" t="s">
        <v>3</v>
      </c>
      <c r="F65" s="2"/>
      <c r="G65" s="2">
        <v>36632</v>
      </c>
      <c r="H65" s="3" t="str">
        <f t="shared" si="1"/>
        <v>Овен</v>
      </c>
      <c r="I65" s="2">
        <v>32249</v>
      </c>
      <c r="J65" s="3" t="b">
        <f t="shared" si="2"/>
        <v>0</v>
      </c>
    </row>
    <row r="66" spans="1:10">
      <c r="A66" s="1">
        <v>63</v>
      </c>
      <c r="B66" s="6">
        <v>259</v>
      </c>
      <c r="C66" s="6" t="str">
        <f t="shared" si="0"/>
        <v>наркотики</v>
      </c>
      <c r="D66" s="2">
        <v>25317</v>
      </c>
      <c r="E66" s="1" t="s">
        <v>3</v>
      </c>
      <c r="F66" s="2"/>
      <c r="G66" s="2">
        <v>36640</v>
      </c>
      <c r="H66" s="3" t="str">
        <f t="shared" si="1"/>
        <v>телец</v>
      </c>
      <c r="I66" s="2">
        <v>25317</v>
      </c>
      <c r="J66" s="3" t="b">
        <f t="shared" si="2"/>
        <v>0</v>
      </c>
    </row>
    <row r="67" spans="1:10">
      <c r="A67" s="1">
        <v>64</v>
      </c>
      <c r="B67" s="6">
        <v>259</v>
      </c>
      <c r="C67" s="6" t="str">
        <f t="shared" si="0"/>
        <v>наркотики</v>
      </c>
      <c r="D67" s="2">
        <v>29524</v>
      </c>
      <c r="E67" s="1" t="s">
        <v>3</v>
      </c>
      <c r="F67" s="2"/>
      <c r="G67" s="2">
        <v>36829</v>
      </c>
      <c r="H67" s="3" t="str">
        <f t="shared" si="1"/>
        <v>скорпион</v>
      </c>
      <c r="I67" s="2">
        <v>29524</v>
      </c>
      <c r="J67" s="3" t="b">
        <f t="shared" si="2"/>
        <v>0</v>
      </c>
    </row>
    <row r="68" spans="1:10">
      <c r="A68" s="1">
        <v>65</v>
      </c>
      <c r="B68" s="6">
        <v>259</v>
      </c>
      <c r="C68" s="6" t="str">
        <f t="shared" ref="C68:C131" si="6">IF(B68=96,"убийство",IF(B68=103,"УПТВЗ",IF(B68=175,"Кража",IF(B68=176,"ПИРВЧИ",IF(B68=177,"Мошенничество",IF(B68=178,"Грабеж",IF(B68=179,"Разбой",IF(B68=233,"Терроризм",IF(B68=257,"хулиганство",IF(B68=259,"наркотики"))))))))))</f>
        <v>наркотики</v>
      </c>
      <c r="D68" s="2">
        <v>21602</v>
      </c>
      <c r="E68" s="1" t="s">
        <v>3</v>
      </c>
      <c r="F68" s="2"/>
      <c r="G68" s="2">
        <v>36577</v>
      </c>
      <c r="H68" s="3" t="str">
        <f t="shared" si="1"/>
        <v>рыба</v>
      </c>
      <c r="I68" s="2">
        <v>21602</v>
      </c>
      <c r="J68" s="3" t="b">
        <f t="shared" si="2"/>
        <v>0</v>
      </c>
    </row>
    <row r="69" spans="1:10">
      <c r="A69" s="1">
        <v>66</v>
      </c>
      <c r="B69" s="6">
        <v>103</v>
      </c>
      <c r="C69" s="6" t="str">
        <f t="shared" si="6"/>
        <v>УПТВЗ</v>
      </c>
      <c r="D69" s="2">
        <v>22790</v>
      </c>
      <c r="E69" s="1" t="s">
        <v>3</v>
      </c>
      <c r="F69" s="2"/>
      <c r="G69" s="2">
        <v>36670</v>
      </c>
      <c r="H69" s="3" t="str">
        <f t="shared" ref="H69:H100" si="7">IF((G69-G$3)&lt;20,"Козерог",IF((G69-G$3)&lt;51,"водолей",IF((G69-G$3)&lt;80,"рыба",IF((G69-G$3)&lt;111,"Овен",IF((G69-G$3)&lt;141,"телец",IF((G69-G$3)&lt;173,"близнец",IF((G69-G$3)&lt;204,"рак",IF((G69-G$3)&lt;236,"лев",IF((G69-G$3)&lt;267,"дева",IF((G69-G$3)&lt;297,"весы",IF((G69-G$3)&lt;327,"скорпион",IF((G69-G$3)&lt;356,"стрелец",IF((G69-G$3)&gt;356,"козерог")))))))))))))</f>
        <v>близнец</v>
      </c>
      <c r="I69" s="2">
        <v>22790</v>
      </c>
      <c r="J69" s="3" t="b">
        <f t="shared" ref="J69:J132" si="8">IF(J$2=H69,IF(M$2=C69,1))</f>
        <v>0</v>
      </c>
    </row>
    <row r="70" spans="1:10">
      <c r="A70" s="1">
        <v>67</v>
      </c>
      <c r="B70" s="6">
        <v>103</v>
      </c>
      <c r="C70" s="6" t="str">
        <f t="shared" si="6"/>
        <v>УПТВЗ</v>
      </c>
      <c r="D70" s="2">
        <v>30612</v>
      </c>
      <c r="E70" s="1" t="s">
        <v>3</v>
      </c>
      <c r="F70" s="2"/>
      <c r="G70" s="2">
        <v>36822</v>
      </c>
      <c r="H70" s="3" t="str">
        <f t="shared" si="7"/>
        <v>весы</v>
      </c>
      <c r="I70" s="2">
        <v>30612</v>
      </c>
      <c r="J70" s="3" t="b">
        <f t="shared" si="8"/>
        <v>0</v>
      </c>
    </row>
    <row r="71" spans="1:10">
      <c r="A71" s="1">
        <v>68</v>
      </c>
      <c r="B71" s="6">
        <v>103</v>
      </c>
      <c r="C71" s="6" t="str">
        <f t="shared" si="6"/>
        <v>УПТВЗ</v>
      </c>
      <c r="D71" s="2">
        <v>22802</v>
      </c>
      <c r="E71" s="1" t="s">
        <v>3</v>
      </c>
      <c r="F71" s="2"/>
      <c r="G71" s="2">
        <v>36682</v>
      </c>
      <c r="H71" s="3" t="str">
        <f t="shared" si="7"/>
        <v>близнец</v>
      </c>
      <c r="I71" s="2">
        <v>22802</v>
      </c>
      <c r="J71" s="3" t="b">
        <f t="shared" si="8"/>
        <v>0</v>
      </c>
    </row>
    <row r="72" spans="1:10">
      <c r="A72" s="1">
        <v>69</v>
      </c>
      <c r="B72" s="6">
        <v>103</v>
      </c>
      <c r="C72" s="6" t="str">
        <f t="shared" si="6"/>
        <v>УПТВЗ</v>
      </c>
      <c r="D72" s="2">
        <v>28626</v>
      </c>
      <c r="E72" s="1" t="s">
        <v>3</v>
      </c>
      <c r="F72" s="2"/>
      <c r="G72" s="2">
        <v>36662</v>
      </c>
      <c r="H72" s="3" t="str">
        <f t="shared" si="7"/>
        <v>телец</v>
      </c>
      <c r="I72" s="2">
        <v>28626</v>
      </c>
      <c r="J72" s="3" t="b">
        <f t="shared" si="8"/>
        <v>0</v>
      </c>
    </row>
    <row r="73" spans="1:10">
      <c r="A73" s="1">
        <v>70</v>
      </c>
      <c r="B73" s="6">
        <v>103</v>
      </c>
      <c r="C73" s="6" t="str">
        <f t="shared" si="6"/>
        <v>УПТВЗ</v>
      </c>
      <c r="D73" s="2">
        <v>31889</v>
      </c>
      <c r="E73" s="1" t="s">
        <v>3</v>
      </c>
      <c r="F73" s="2"/>
      <c r="G73" s="2">
        <v>36638</v>
      </c>
      <c r="H73" s="3" t="str">
        <f t="shared" si="7"/>
        <v>телец</v>
      </c>
      <c r="I73" s="2">
        <v>31889</v>
      </c>
      <c r="J73" s="3" t="b">
        <f t="shared" si="8"/>
        <v>0</v>
      </c>
    </row>
    <row r="74" spans="1:10">
      <c r="A74" s="1">
        <v>71</v>
      </c>
      <c r="B74" s="6">
        <v>175</v>
      </c>
      <c r="C74" s="6" t="str">
        <f t="shared" si="6"/>
        <v>Кража</v>
      </c>
      <c r="D74" s="2">
        <v>27238</v>
      </c>
      <c r="E74" s="1" t="s">
        <v>3</v>
      </c>
      <c r="F74" s="2"/>
      <c r="G74" s="2">
        <v>36735</v>
      </c>
      <c r="H74" s="3" t="str">
        <f t="shared" si="7"/>
        <v>лев</v>
      </c>
      <c r="I74" s="2">
        <v>27238</v>
      </c>
      <c r="J74" s="3" t="b">
        <f t="shared" si="8"/>
        <v>0</v>
      </c>
    </row>
    <row r="75" spans="1:10">
      <c r="A75" s="1">
        <v>72</v>
      </c>
      <c r="B75" s="6">
        <v>175</v>
      </c>
      <c r="C75" s="6" t="str">
        <f t="shared" si="6"/>
        <v>Кража</v>
      </c>
      <c r="D75" s="2">
        <v>29005</v>
      </c>
      <c r="E75" s="1" t="s">
        <v>3</v>
      </c>
      <c r="F75" s="2"/>
      <c r="G75" s="2">
        <v>36676</v>
      </c>
      <c r="H75" s="3" t="str">
        <f t="shared" si="7"/>
        <v>близнец</v>
      </c>
      <c r="I75" s="2">
        <v>29005</v>
      </c>
      <c r="J75" s="3" t="b">
        <f t="shared" si="8"/>
        <v>0</v>
      </c>
    </row>
    <row r="76" spans="1:10">
      <c r="A76" s="1">
        <v>73</v>
      </c>
      <c r="B76" s="6">
        <v>175</v>
      </c>
      <c r="C76" s="6" t="str">
        <f t="shared" si="6"/>
        <v>Кража</v>
      </c>
      <c r="D76" s="2">
        <v>32056</v>
      </c>
      <c r="E76" s="1" t="s">
        <v>3</v>
      </c>
      <c r="F76" s="2"/>
      <c r="G76" s="2">
        <v>36805</v>
      </c>
      <c r="H76" s="3" t="str">
        <f t="shared" si="7"/>
        <v>весы</v>
      </c>
      <c r="I76" s="2">
        <v>32056</v>
      </c>
      <c r="J76" s="3" t="b">
        <f t="shared" si="8"/>
        <v>0</v>
      </c>
    </row>
    <row r="77" spans="1:10">
      <c r="A77" s="1">
        <v>74</v>
      </c>
      <c r="B77" s="6">
        <v>176</v>
      </c>
      <c r="C77" s="6" t="str">
        <f t="shared" si="6"/>
        <v>ПИРВЧИ</v>
      </c>
      <c r="D77" s="2">
        <v>24456</v>
      </c>
      <c r="E77" s="1" t="s">
        <v>3</v>
      </c>
      <c r="F77" s="2"/>
      <c r="G77" s="2">
        <v>36875</v>
      </c>
      <c r="H77" s="3" t="str">
        <f t="shared" si="7"/>
        <v>стрелец</v>
      </c>
      <c r="I77" s="2">
        <v>24456</v>
      </c>
      <c r="J77" s="3" t="b">
        <f t="shared" si="8"/>
        <v>0</v>
      </c>
    </row>
    <row r="78" spans="1:10">
      <c r="A78" s="1">
        <v>75</v>
      </c>
      <c r="B78" s="6">
        <v>177</v>
      </c>
      <c r="C78" s="6" t="str">
        <f t="shared" si="6"/>
        <v>Мошенничество</v>
      </c>
      <c r="D78" s="2">
        <v>27684</v>
      </c>
      <c r="E78" s="1" t="s">
        <v>3</v>
      </c>
      <c r="F78" s="2"/>
      <c r="G78" s="2">
        <v>36816</v>
      </c>
      <c r="H78" s="3" t="str">
        <f t="shared" si="7"/>
        <v>весы</v>
      </c>
      <c r="I78" s="2">
        <v>27684</v>
      </c>
      <c r="J78" s="3" t="b">
        <f t="shared" si="8"/>
        <v>0</v>
      </c>
    </row>
    <row r="79" spans="1:10">
      <c r="A79" s="1">
        <v>76</v>
      </c>
      <c r="B79" s="6">
        <v>177</v>
      </c>
      <c r="C79" s="6" t="str">
        <f t="shared" si="6"/>
        <v>Мошенничество</v>
      </c>
      <c r="D79" s="2">
        <v>18281</v>
      </c>
      <c r="E79" s="1" t="s">
        <v>3</v>
      </c>
      <c r="F79" s="2"/>
      <c r="G79" s="2">
        <v>36543</v>
      </c>
      <c r="H79" s="3" t="str">
        <f t="shared" si="7"/>
        <v>Козерог</v>
      </c>
      <c r="I79" s="2">
        <v>18281</v>
      </c>
      <c r="J79" s="3" t="b">
        <f t="shared" si="8"/>
        <v>0</v>
      </c>
    </row>
    <row r="80" spans="1:10">
      <c r="A80" s="1">
        <v>77</v>
      </c>
      <c r="B80" s="6">
        <v>177</v>
      </c>
      <c r="C80" s="6" t="str">
        <f t="shared" si="6"/>
        <v>Мошенничество</v>
      </c>
      <c r="D80" s="2">
        <v>22795</v>
      </c>
      <c r="E80" s="1" t="s">
        <v>3</v>
      </c>
      <c r="F80" s="2"/>
      <c r="G80" s="2">
        <v>36675</v>
      </c>
      <c r="H80" s="3" t="str">
        <f t="shared" si="7"/>
        <v>близнец</v>
      </c>
      <c r="I80" s="2" t="s">
        <v>7</v>
      </c>
      <c r="J80" s="3" t="b">
        <f t="shared" si="8"/>
        <v>0</v>
      </c>
    </row>
    <row r="81" spans="1:10">
      <c r="A81" s="1">
        <v>78</v>
      </c>
      <c r="B81" s="6">
        <v>177</v>
      </c>
      <c r="C81" s="6" t="str">
        <f t="shared" si="6"/>
        <v>Мошенничество</v>
      </c>
      <c r="D81" s="2">
        <v>22898</v>
      </c>
      <c r="E81" s="1" t="s">
        <v>3</v>
      </c>
      <c r="F81" s="2"/>
      <c r="G81" s="2">
        <v>36778</v>
      </c>
      <c r="H81" s="3" t="str">
        <f t="shared" si="7"/>
        <v>дева</v>
      </c>
      <c r="I81" s="2">
        <v>22898</v>
      </c>
      <c r="J81" s="3" t="b">
        <f t="shared" si="8"/>
        <v>0</v>
      </c>
    </row>
    <row r="82" spans="1:10">
      <c r="A82" s="1">
        <v>79</v>
      </c>
      <c r="B82" s="6">
        <v>177</v>
      </c>
      <c r="C82" s="6" t="str">
        <f t="shared" si="6"/>
        <v>Мошенничество</v>
      </c>
      <c r="D82" s="2">
        <v>32186</v>
      </c>
      <c r="E82" s="1" t="s">
        <v>3</v>
      </c>
      <c r="F82" s="2"/>
      <c r="G82" s="2">
        <v>36569</v>
      </c>
      <c r="H82" s="3" t="str">
        <f t="shared" si="7"/>
        <v>водолей</v>
      </c>
      <c r="I82" s="2">
        <v>32186</v>
      </c>
      <c r="J82" s="3" t="b">
        <f t="shared" si="8"/>
        <v>0</v>
      </c>
    </row>
    <row r="83" spans="1:10">
      <c r="A83" s="1">
        <v>80</v>
      </c>
      <c r="B83" s="6">
        <v>178</v>
      </c>
      <c r="C83" s="6" t="str">
        <f t="shared" si="6"/>
        <v>Грабеж</v>
      </c>
      <c r="D83" s="2">
        <v>30437</v>
      </c>
      <c r="E83" s="1" t="s">
        <v>3</v>
      </c>
      <c r="F83" s="2"/>
      <c r="G83" s="2">
        <v>36647</v>
      </c>
      <c r="H83" s="3" t="str">
        <f t="shared" si="7"/>
        <v>телец</v>
      </c>
      <c r="I83" s="2">
        <v>30437</v>
      </c>
      <c r="J83" s="3" t="b">
        <f t="shared" si="8"/>
        <v>0</v>
      </c>
    </row>
    <row r="84" spans="1:10">
      <c r="A84" s="1">
        <v>81</v>
      </c>
      <c r="B84" s="6">
        <v>178</v>
      </c>
      <c r="C84" s="6" t="str">
        <f t="shared" si="6"/>
        <v>Грабеж</v>
      </c>
      <c r="D84" s="2">
        <v>26206</v>
      </c>
      <c r="E84" s="1" t="s">
        <v>3</v>
      </c>
      <c r="F84" s="2"/>
      <c r="G84" s="2">
        <v>36799</v>
      </c>
      <c r="H84" s="3" t="str">
        <f t="shared" si="7"/>
        <v>весы</v>
      </c>
      <c r="I84" s="2">
        <v>26206</v>
      </c>
      <c r="J84" s="3" t="b">
        <f t="shared" si="8"/>
        <v>0</v>
      </c>
    </row>
    <row r="85" spans="1:10">
      <c r="A85" s="1">
        <v>82</v>
      </c>
      <c r="B85" s="6">
        <v>178</v>
      </c>
      <c r="C85" s="6" t="str">
        <f t="shared" si="6"/>
        <v>Грабеж</v>
      </c>
      <c r="D85" s="2">
        <v>32656</v>
      </c>
      <c r="E85" s="1" t="s">
        <v>3</v>
      </c>
      <c r="F85" s="2"/>
      <c r="G85" s="2">
        <v>36674</v>
      </c>
      <c r="H85" s="3" t="str">
        <f t="shared" si="7"/>
        <v>близнец</v>
      </c>
      <c r="I85" s="2">
        <v>32656</v>
      </c>
      <c r="J85" s="3" t="b">
        <f t="shared" si="8"/>
        <v>0</v>
      </c>
    </row>
    <row r="86" spans="1:10">
      <c r="A86" s="1">
        <v>83</v>
      </c>
      <c r="B86" s="6">
        <v>179</v>
      </c>
      <c r="C86" s="6" t="str">
        <f t="shared" si="6"/>
        <v>Разбой</v>
      </c>
      <c r="D86" s="2">
        <v>24117</v>
      </c>
      <c r="E86" s="1" t="s">
        <v>3</v>
      </c>
      <c r="F86" s="2"/>
      <c r="G86" s="2">
        <v>36535</v>
      </c>
      <c r="H86" s="3" t="str">
        <f t="shared" si="7"/>
        <v>Козерог</v>
      </c>
      <c r="I86" s="2">
        <v>24117</v>
      </c>
      <c r="J86" s="3" t="b">
        <f t="shared" si="8"/>
        <v>0</v>
      </c>
    </row>
    <row r="87" spans="1:10">
      <c r="A87" s="1">
        <v>84</v>
      </c>
      <c r="B87" s="6">
        <v>179</v>
      </c>
      <c r="C87" s="6" t="str">
        <f t="shared" si="6"/>
        <v>Разбой</v>
      </c>
      <c r="D87" s="2">
        <v>25256</v>
      </c>
      <c r="E87" s="1" t="s">
        <v>3</v>
      </c>
      <c r="F87" s="2"/>
      <c r="G87" s="2">
        <v>36578</v>
      </c>
      <c r="H87" s="3" t="str">
        <f t="shared" si="7"/>
        <v>рыба</v>
      </c>
      <c r="I87" s="2">
        <v>25256</v>
      </c>
      <c r="J87" s="3" t="b">
        <f t="shared" si="8"/>
        <v>0</v>
      </c>
    </row>
    <row r="88" spans="1:10">
      <c r="A88" s="1">
        <v>85</v>
      </c>
      <c r="B88" s="6">
        <v>179</v>
      </c>
      <c r="C88" s="6" t="str">
        <f t="shared" si="6"/>
        <v>Разбой</v>
      </c>
      <c r="D88" s="2">
        <v>29244</v>
      </c>
      <c r="E88" s="1" t="s">
        <v>3</v>
      </c>
      <c r="F88" s="2"/>
      <c r="G88" s="2">
        <v>36549</v>
      </c>
      <c r="H88" s="3" t="str">
        <f t="shared" si="7"/>
        <v>водолей</v>
      </c>
      <c r="I88" s="2">
        <v>29244</v>
      </c>
      <c r="J88" s="3" t="b">
        <f t="shared" si="8"/>
        <v>0</v>
      </c>
    </row>
    <row r="89" spans="1:10">
      <c r="A89" s="1">
        <v>86</v>
      </c>
      <c r="B89" s="6">
        <v>179</v>
      </c>
      <c r="C89" s="6" t="str">
        <f t="shared" si="6"/>
        <v>Разбой</v>
      </c>
      <c r="D89" s="2">
        <v>28061</v>
      </c>
      <c r="E89" s="1" t="s">
        <v>3</v>
      </c>
      <c r="F89" s="2"/>
      <c r="G89" s="2">
        <v>36827</v>
      </c>
      <c r="H89" s="3" t="str">
        <f t="shared" si="7"/>
        <v>скорпион</v>
      </c>
      <c r="I89" s="2">
        <v>28061</v>
      </c>
      <c r="J89" s="3" t="b">
        <f t="shared" si="8"/>
        <v>0</v>
      </c>
    </row>
    <row r="90" spans="1:10">
      <c r="A90" s="1">
        <v>87</v>
      </c>
      <c r="B90" s="6">
        <v>179</v>
      </c>
      <c r="C90" s="6" t="str">
        <f t="shared" si="6"/>
        <v>Разбой</v>
      </c>
      <c r="D90" s="2">
        <v>28918</v>
      </c>
      <c r="E90" s="1" t="s">
        <v>3</v>
      </c>
      <c r="F90" s="2"/>
      <c r="G90" s="2">
        <v>36589</v>
      </c>
      <c r="H90" s="3" t="str">
        <f t="shared" si="7"/>
        <v>рыба</v>
      </c>
      <c r="I90" s="2">
        <v>28918</v>
      </c>
      <c r="J90" s="3" t="b">
        <f t="shared" si="8"/>
        <v>0</v>
      </c>
    </row>
    <row r="91" spans="1:10">
      <c r="A91" s="1">
        <v>88</v>
      </c>
      <c r="B91" s="6">
        <v>179</v>
      </c>
      <c r="C91" s="6" t="str">
        <f t="shared" si="6"/>
        <v>Разбой</v>
      </c>
      <c r="D91" s="2">
        <v>28574</v>
      </c>
      <c r="E91" s="1" t="s">
        <v>3</v>
      </c>
      <c r="F91" s="2"/>
      <c r="G91" s="2">
        <v>36610</v>
      </c>
      <c r="H91" s="3" t="str">
        <f t="shared" si="7"/>
        <v>Овен</v>
      </c>
      <c r="I91" s="2">
        <v>28574</v>
      </c>
      <c r="J91" s="3" t="b">
        <f t="shared" si="8"/>
        <v>0</v>
      </c>
    </row>
    <row r="92" spans="1:10">
      <c r="A92" s="1">
        <v>89</v>
      </c>
      <c r="B92" s="6">
        <v>179</v>
      </c>
      <c r="C92" s="6" t="str">
        <f t="shared" si="6"/>
        <v>Разбой</v>
      </c>
      <c r="D92" s="2">
        <v>33521</v>
      </c>
      <c r="E92" s="1" t="s">
        <v>3</v>
      </c>
      <c r="F92" s="2"/>
      <c r="G92" s="2">
        <v>36809</v>
      </c>
      <c r="H92" s="3" t="str">
        <f t="shared" si="7"/>
        <v>весы</v>
      </c>
      <c r="I92" s="2">
        <v>33521</v>
      </c>
      <c r="J92" s="3" t="b">
        <f t="shared" si="8"/>
        <v>0</v>
      </c>
    </row>
    <row r="93" spans="1:10">
      <c r="A93" s="1">
        <v>90</v>
      </c>
      <c r="B93" s="6">
        <v>257</v>
      </c>
      <c r="C93" s="6" t="str">
        <f t="shared" si="6"/>
        <v>хулиганство</v>
      </c>
      <c r="D93" s="2">
        <v>34437</v>
      </c>
      <c r="E93" s="1" t="s">
        <v>3</v>
      </c>
      <c r="F93" s="2"/>
      <c r="G93" s="2">
        <v>36629</v>
      </c>
      <c r="H93" s="3" t="str">
        <f t="shared" si="7"/>
        <v>Овен</v>
      </c>
      <c r="I93" s="2">
        <v>34437</v>
      </c>
      <c r="J93" s="3" t="b">
        <f t="shared" si="8"/>
        <v>0</v>
      </c>
    </row>
    <row r="94" spans="1:10">
      <c r="A94" s="1">
        <v>91</v>
      </c>
      <c r="B94" s="6">
        <v>259</v>
      </c>
      <c r="C94" s="6" t="str">
        <f t="shared" si="6"/>
        <v>наркотики</v>
      </c>
      <c r="D94" s="2">
        <v>27634</v>
      </c>
      <c r="E94" s="1" t="s">
        <v>3</v>
      </c>
      <c r="F94" s="2"/>
      <c r="G94" s="2">
        <v>36766</v>
      </c>
      <c r="H94" s="3" t="str">
        <f t="shared" si="7"/>
        <v>дева</v>
      </c>
      <c r="I94" s="2">
        <v>27634</v>
      </c>
      <c r="J94" s="3" t="b">
        <f t="shared" si="8"/>
        <v>0</v>
      </c>
    </row>
    <row r="95" spans="1:10">
      <c r="A95" s="1">
        <v>92</v>
      </c>
      <c r="B95" s="6">
        <v>103</v>
      </c>
      <c r="C95" s="6" t="str">
        <f t="shared" si="6"/>
        <v>УПТВЗ</v>
      </c>
      <c r="D95" s="2">
        <v>31476</v>
      </c>
      <c r="E95" s="1" t="s">
        <v>3</v>
      </c>
      <c r="F95" s="2"/>
      <c r="G95" s="2">
        <v>36590</v>
      </c>
      <c r="H95" s="3" t="str">
        <f t="shared" si="7"/>
        <v>рыба</v>
      </c>
      <c r="I95" s="2">
        <v>31476</v>
      </c>
      <c r="J95" s="3" t="b">
        <f t="shared" si="8"/>
        <v>0</v>
      </c>
    </row>
    <row r="96" spans="1:10">
      <c r="A96" s="1">
        <v>93</v>
      </c>
      <c r="B96" s="6">
        <v>259</v>
      </c>
      <c r="C96" s="6" t="str">
        <f t="shared" si="6"/>
        <v>наркотики</v>
      </c>
      <c r="D96" s="2">
        <v>25978</v>
      </c>
      <c r="E96" s="1" t="s">
        <v>3</v>
      </c>
      <c r="F96" s="2"/>
      <c r="G96" s="2">
        <v>36570</v>
      </c>
      <c r="H96" s="3" t="str">
        <f t="shared" si="7"/>
        <v>водолей</v>
      </c>
      <c r="I96" s="2">
        <v>25978</v>
      </c>
      <c r="J96" s="3" t="b">
        <f t="shared" si="8"/>
        <v>0</v>
      </c>
    </row>
    <row r="97" spans="1:10">
      <c r="A97" s="1">
        <v>94</v>
      </c>
      <c r="B97" s="6">
        <v>177</v>
      </c>
      <c r="C97" s="6" t="str">
        <f t="shared" si="6"/>
        <v>Мошенничество</v>
      </c>
      <c r="D97" s="2">
        <v>23627</v>
      </c>
      <c r="E97" s="1" t="s">
        <v>3</v>
      </c>
      <c r="F97" s="2"/>
      <c r="G97" s="2">
        <v>36776</v>
      </c>
      <c r="H97" s="3" t="str">
        <f t="shared" si="7"/>
        <v>дева</v>
      </c>
      <c r="I97" s="2">
        <v>23627</v>
      </c>
      <c r="J97" s="3" t="b">
        <f t="shared" si="8"/>
        <v>0</v>
      </c>
    </row>
    <row r="98" spans="1:10">
      <c r="A98" s="1">
        <v>95</v>
      </c>
      <c r="B98" s="6">
        <v>257</v>
      </c>
      <c r="C98" s="6" t="str">
        <f t="shared" si="6"/>
        <v>хулиганство</v>
      </c>
      <c r="D98" s="2">
        <v>27036</v>
      </c>
      <c r="E98" s="1" t="s">
        <v>3</v>
      </c>
      <c r="F98" s="2"/>
      <c r="G98" s="2">
        <v>36532</v>
      </c>
      <c r="H98" s="3" t="str">
        <f t="shared" si="7"/>
        <v>Козерог</v>
      </c>
      <c r="I98" s="2">
        <v>27036</v>
      </c>
      <c r="J98" s="3" t="b">
        <f t="shared" si="8"/>
        <v>0</v>
      </c>
    </row>
    <row r="99" spans="1:10">
      <c r="A99" s="1">
        <v>96</v>
      </c>
      <c r="B99" s="6">
        <v>103</v>
      </c>
      <c r="C99" s="6" t="str">
        <f t="shared" si="6"/>
        <v>УПТВЗ</v>
      </c>
      <c r="D99" s="2">
        <v>19028</v>
      </c>
      <c r="E99" s="1" t="s">
        <v>3</v>
      </c>
      <c r="F99" s="2"/>
      <c r="G99" s="2">
        <v>36560</v>
      </c>
      <c r="H99" s="3" t="str">
        <f t="shared" si="7"/>
        <v>водолей</v>
      </c>
      <c r="I99" s="2">
        <v>19028</v>
      </c>
      <c r="J99" s="3" t="b">
        <f t="shared" si="8"/>
        <v>0</v>
      </c>
    </row>
    <row r="100" spans="1:10">
      <c r="A100" s="1">
        <v>97</v>
      </c>
      <c r="B100" s="6">
        <v>177</v>
      </c>
      <c r="C100" s="6" t="str">
        <f t="shared" si="6"/>
        <v>Мошенничество</v>
      </c>
      <c r="D100" s="2">
        <v>25208</v>
      </c>
      <c r="E100" s="1" t="s">
        <v>3</v>
      </c>
      <c r="F100" s="2"/>
      <c r="G100" s="2">
        <v>36530</v>
      </c>
      <c r="H100" s="3" t="str">
        <f t="shared" si="7"/>
        <v>Козерог</v>
      </c>
      <c r="I100" s="2">
        <v>25208</v>
      </c>
      <c r="J100" s="3" t="b">
        <f t="shared" si="8"/>
        <v>0</v>
      </c>
    </row>
    <row r="101" spans="1:10">
      <c r="A101" s="1">
        <v>98</v>
      </c>
      <c r="B101" s="6">
        <v>177</v>
      </c>
      <c r="C101" s="6" t="str">
        <f t="shared" si="6"/>
        <v>Мошенничество</v>
      </c>
      <c r="D101" s="2">
        <v>29075</v>
      </c>
      <c r="E101" s="1" t="s">
        <v>3</v>
      </c>
      <c r="F101" s="2"/>
      <c r="G101" s="2">
        <v>36746</v>
      </c>
      <c r="H101" s="3" t="str">
        <f t="shared" ref="H101:H132" si="9">IF((G101-G$3)&lt;20,"Козерог",IF((G101-G$3)&lt;51,"водолей",IF((G101-G$3)&lt;80,"рыба",IF((G101-G$3)&lt;111,"Овен",IF((G101-G$3)&lt;141,"телец",IF((G101-G$3)&lt;173,"близнец",IF((G101-G$3)&lt;204,"рак",IF((G101-G$3)&lt;236,"лев",IF((G101-G$3)&lt;267,"дева",IF((G101-G$3)&lt;297,"весы",IF((G101-G$3)&lt;327,"скорпион",IF((G101-G$3)&lt;356,"стрелец",IF((G101-G$3)&gt;356,"козерог")))))))))))))</f>
        <v>лев</v>
      </c>
      <c r="I101" s="2">
        <v>29075</v>
      </c>
      <c r="J101" s="3" t="b">
        <f t="shared" si="8"/>
        <v>0</v>
      </c>
    </row>
    <row r="102" spans="1:10">
      <c r="A102" s="1">
        <v>99</v>
      </c>
      <c r="B102" s="6">
        <v>96</v>
      </c>
      <c r="C102" s="6" t="str">
        <f t="shared" si="6"/>
        <v>убийство</v>
      </c>
      <c r="D102" s="2">
        <v>30780</v>
      </c>
      <c r="E102" s="1" t="s">
        <v>3</v>
      </c>
      <c r="F102" s="2"/>
      <c r="G102" s="2">
        <v>36624</v>
      </c>
      <c r="H102" s="3" t="str">
        <f t="shared" si="9"/>
        <v>Овен</v>
      </c>
      <c r="I102" s="2">
        <v>30780</v>
      </c>
      <c r="J102" s="3" t="b">
        <f t="shared" si="8"/>
        <v>0</v>
      </c>
    </row>
    <row r="103" spans="1:10">
      <c r="A103" s="1">
        <v>100</v>
      </c>
      <c r="B103" s="6">
        <v>175</v>
      </c>
      <c r="C103" s="6" t="str">
        <f t="shared" si="6"/>
        <v>Кража</v>
      </c>
      <c r="D103" s="2">
        <v>29120</v>
      </c>
      <c r="E103" s="1" t="s">
        <v>3</v>
      </c>
      <c r="F103" s="2"/>
      <c r="G103" s="2">
        <v>36791</v>
      </c>
      <c r="H103" s="3" t="str">
        <f t="shared" si="9"/>
        <v>дева</v>
      </c>
      <c r="I103" s="2">
        <v>29120</v>
      </c>
      <c r="J103" s="3" t="b">
        <f t="shared" si="8"/>
        <v>0</v>
      </c>
    </row>
    <row r="104" spans="1:10">
      <c r="A104" s="1">
        <v>101</v>
      </c>
      <c r="B104" s="6">
        <v>103</v>
      </c>
      <c r="C104" s="6" t="str">
        <f t="shared" si="6"/>
        <v>УПТВЗ</v>
      </c>
      <c r="D104" s="2">
        <v>23955</v>
      </c>
      <c r="E104" s="1" t="s">
        <v>3</v>
      </c>
      <c r="F104" s="2"/>
      <c r="G104" s="2">
        <v>36739</v>
      </c>
      <c r="H104" s="3" t="str">
        <f t="shared" si="9"/>
        <v>лев</v>
      </c>
      <c r="I104" s="2">
        <v>23955</v>
      </c>
      <c r="J104" s="3" t="b">
        <f t="shared" si="8"/>
        <v>0</v>
      </c>
    </row>
    <row r="105" spans="1:10">
      <c r="A105" s="1">
        <v>102</v>
      </c>
      <c r="B105" s="6">
        <v>96</v>
      </c>
      <c r="C105" s="6" t="str">
        <f t="shared" si="6"/>
        <v>убийство</v>
      </c>
      <c r="D105" s="2">
        <v>30030</v>
      </c>
      <c r="E105" s="1" t="s">
        <v>3</v>
      </c>
      <c r="F105" s="2"/>
      <c r="G105" s="2">
        <v>36605</v>
      </c>
      <c r="H105" s="3" t="str">
        <f t="shared" si="9"/>
        <v>рыба</v>
      </c>
      <c r="I105" s="2">
        <v>30030</v>
      </c>
      <c r="J105" s="3" t="b">
        <f t="shared" si="8"/>
        <v>0</v>
      </c>
    </row>
    <row r="106" spans="1:10">
      <c r="A106" s="1">
        <v>103</v>
      </c>
      <c r="B106" s="6">
        <v>96</v>
      </c>
      <c r="C106" s="6" t="str">
        <f t="shared" si="6"/>
        <v>убийство</v>
      </c>
      <c r="D106" s="2">
        <v>23777</v>
      </c>
      <c r="E106" s="1" t="s">
        <v>3</v>
      </c>
      <c r="F106" s="2"/>
      <c r="G106" s="2">
        <v>36560</v>
      </c>
      <c r="H106" s="3" t="str">
        <f t="shared" si="9"/>
        <v>водолей</v>
      </c>
      <c r="I106" s="2">
        <v>23777</v>
      </c>
      <c r="J106" s="3" t="b">
        <f t="shared" si="8"/>
        <v>0</v>
      </c>
    </row>
    <row r="107" spans="1:10">
      <c r="A107" s="1">
        <v>104</v>
      </c>
      <c r="B107" s="6">
        <v>177</v>
      </c>
      <c r="C107" s="6" t="str">
        <f t="shared" si="6"/>
        <v>Мошенничество</v>
      </c>
      <c r="D107" s="2">
        <v>20318</v>
      </c>
      <c r="E107" s="1" t="s">
        <v>3</v>
      </c>
      <c r="F107" s="2"/>
      <c r="G107" s="2">
        <v>36755</v>
      </c>
      <c r="H107" s="3" t="str">
        <f t="shared" si="9"/>
        <v>лев</v>
      </c>
      <c r="I107" s="2">
        <v>20318</v>
      </c>
      <c r="J107" s="3" t="b">
        <f t="shared" si="8"/>
        <v>0</v>
      </c>
    </row>
    <row r="108" spans="1:10">
      <c r="A108" s="1">
        <v>105</v>
      </c>
      <c r="B108" s="6">
        <v>259</v>
      </c>
      <c r="C108" s="6" t="str">
        <f t="shared" si="6"/>
        <v>наркотики</v>
      </c>
      <c r="D108" s="2">
        <v>26319</v>
      </c>
      <c r="E108" s="1" t="s">
        <v>3</v>
      </c>
      <c r="F108" s="2"/>
      <c r="G108" s="2">
        <v>36546</v>
      </c>
      <c r="H108" s="3" t="str">
        <f t="shared" si="9"/>
        <v>водолей</v>
      </c>
      <c r="I108" s="2">
        <v>26319</v>
      </c>
      <c r="J108" s="3" t="b">
        <f t="shared" si="8"/>
        <v>0</v>
      </c>
    </row>
    <row r="109" spans="1:10">
      <c r="A109" s="1">
        <v>106</v>
      </c>
      <c r="B109" s="6">
        <v>179</v>
      </c>
      <c r="C109" s="6" t="str">
        <f t="shared" si="6"/>
        <v>Разбой</v>
      </c>
      <c r="D109" s="2">
        <v>22036</v>
      </c>
      <c r="E109" s="1" t="s">
        <v>3</v>
      </c>
      <c r="F109" s="2"/>
      <c r="G109" s="2">
        <v>36646</v>
      </c>
      <c r="H109" s="3" t="str">
        <f t="shared" si="9"/>
        <v>телец</v>
      </c>
      <c r="I109" s="2">
        <v>22036</v>
      </c>
      <c r="J109" s="3" t="b">
        <f t="shared" si="8"/>
        <v>0</v>
      </c>
    </row>
    <row r="110" spans="1:10">
      <c r="A110" s="1">
        <v>107</v>
      </c>
      <c r="B110" s="6">
        <v>178</v>
      </c>
      <c r="C110" s="6" t="str">
        <f t="shared" si="6"/>
        <v>Грабеж</v>
      </c>
      <c r="D110" s="2">
        <v>29596</v>
      </c>
      <c r="E110" s="1" t="s">
        <v>3</v>
      </c>
      <c r="F110" s="2"/>
      <c r="G110" s="2">
        <v>36535</v>
      </c>
      <c r="H110" s="3" t="str">
        <f t="shared" si="9"/>
        <v>Козерог</v>
      </c>
      <c r="I110" s="2">
        <v>29596</v>
      </c>
      <c r="J110" s="3" t="b">
        <f t="shared" si="8"/>
        <v>0</v>
      </c>
    </row>
    <row r="111" spans="1:10">
      <c r="A111" s="1">
        <v>108</v>
      </c>
      <c r="B111" s="6">
        <v>177</v>
      </c>
      <c r="C111" s="6" t="str">
        <f t="shared" si="6"/>
        <v>Мошенничество</v>
      </c>
      <c r="D111" s="2">
        <v>19116</v>
      </c>
      <c r="E111" s="1" t="s">
        <v>3</v>
      </c>
      <c r="F111" s="2"/>
      <c r="G111" s="2">
        <v>36648</v>
      </c>
      <c r="H111" s="3" t="str">
        <f t="shared" si="9"/>
        <v>телец</v>
      </c>
      <c r="I111" s="2">
        <v>19116</v>
      </c>
      <c r="J111" s="3" t="b">
        <f t="shared" si="8"/>
        <v>0</v>
      </c>
    </row>
    <row r="112" spans="1:10">
      <c r="A112" s="1">
        <v>109</v>
      </c>
      <c r="B112" s="6">
        <v>96</v>
      </c>
      <c r="C112" s="6" t="str">
        <f t="shared" si="6"/>
        <v>убийство</v>
      </c>
      <c r="D112" s="2">
        <v>21602</v>
      </c>
      <c r="E112" s="1" t="s">
        <v>3</v>
      </c>
      <c r="F112" s="2"/>
      <c r="G112" s="2">
        <v>36577</v>
      </c>
      <c r="H112" s="3" t="str">
        <f t="shared" si="9"/>
        <v>рыба</v>
      </c>
      <c r="I112" s="2">
        <v>21602</v>
      </c>
      <c r="J112" s="3" t="b">
        <f t="shared" si="8"/>
        <v>0</v>
      </c>
    </row>
    <row r="113" spans="1:10">
      <c r="A113" s="1">
        <v>110</v>
      </c>
      <c r="B113" s="6">
        <v>96</v>
      </c>
      <c r="C113" s="6" t="str">
        <f t="shared" si="6"/>
        <v>убийство</v>
      </c>
      <c r="D113" s="2">
        <v>24549</v>
      </c>
      <c r="E113" s="1" t="s">
        <v>3</v>
      </c>
      <c r="F113" s="2"/>
      <c r="G113" s="2">
        <v>36603</v>
      </c>
      <c r="H113" s="3" t="str">
        <f t="shared" si="9"/>
        <v>рыба</v>
      </c>
      <c r="I113" s="2">
        <v>24549</v>
      </c>
      <c r="J113" s="3" t="b">
        <f t="shared" si="8"/>
        <v>0</v>
      </c>
    </row>
    <row r="114" spans="1:10">
      <c r="A114" s="1">
        <v>111</v>
      </c>
      <c r="B114" s="6">
        <v>178</v>
      </c>
      <c r="C114" s="6" t="str">
        <f t="shared" si="6"/>
        <v>Грабеж</v>
      </c>
      <c r="D114" s="2">
        <v>26556</v>
      </c>
      <c r="E114" s="1" t="s">
        <v>3</v>
      </c>
      <c r="F114" s="2"/>
      <c r="G114" s="2">
        <v>36783</v>
      </c>
      <c r="H114" s="3" t="str">
        <f t="shared" si="9"/>
        <v>дева</v>
      </c>
      <c r="I114" s="2">
        <v>26556</v>
      </c>
      <c r="J114" s="3" t="b">
        <f t="shared" si="8"/>
        <v>0</v>
      </c>
    </row>
    <row r="115" spans="1:10">
      <c r="A115" s="1">
        <v>112</v>
      </c>
      <c r="B115" s="6">
        <v>176</v>
      </c>
      <c r="C115" s="6" t="str">
        <f t="shared" si="6"/>
        <v>ПИРВЧИ</v>
      </c>
      <c r="D115" s="2">
        <v>27680</v>
      </c>
      <c r="E115" s="1" t="s">
        <v>3</v>
      </c>
      <c r="F115" s="2"/>
      <c r="G115" s="2">
        <v>36812</v>
      </c>
      <c r="H115" s="3" t="str">
        <f t="shared" si="9"/>
        <v>весы</v>
      </c>
      <c r="I115" s="2">
        <v>27680</v>
      </c>
      <c r="J115" s="3" t="b">
        <f t="shared" si="8"/>
        <v>0</v>
      </c>
    </row>
    <row r="116" spans="1:10">
      <c r="A116" s="1">
        <v>113</v>
      </c>
      <c r="B116" s="6">
        <v>178</v>
      </c>
      <c r="C116" s="6" t="str">
        <f t="shared" si="6"/>
        <v>Грабеж</v>
      </c>
      <c r="D116" s="2">
        <v>31556</v>
      </c>
      <c r="E116" s="1" t="s">
        <v>3</v>
      </c>
      <c r="F116" s="2"/>
      <c r="G116" s="2">
        <v>36670</v>
      </c>
      <c r="H116" s="3" t="str">
        <f t="shared" si="9"/>
        <v>близнец</v>
      </c>
      <c r="I116" s="2">
        <v>31556</v>
      </c>
      <c r="J116" s="3" t="b">
        <f t="shared" si="8"/>
        <v>0</v>
      </c>
    </row>
    <row r="117" spans="1:10">
      <c r="A117" s="1">
        <v>114</v>
      </c>
      <c r="B117" s="6">
        <v>177</v>
      </c>
      <c r="C117" s="6" t="str">
        <f t="shared" si="6"/>
        <v>Мошенничество</v>
      </c>
      <c r="D117" s="2">
        <v>21142</v>
      </c>
      <c r="E117" s="1" t="s">
        <v>3</v>
      </c>
      <c r="F117" s="2"/>
      <c r="G117" s="2">
        <v>36848</v>
      </c>
      <c r="H117" s="3" t="str">
        <f t="shared" si="9"/>
        <v>скорпион</v>
      </c>
      <c r="I117" s="2">
        <v>21142</v>
      </c>
      <c r="J117" s="3" t="b">
        <f t="shared" si="8"/>
        <v>0</v>
      </c>
    </row>
    <row r="118" spans="1:10">
      <c r="A118" s="1">
        <v>115</v>
      </c>
      <c r="B118" s="6">
        <v>176</v>
      </c>
      <c r="C118" s="6" t="str">
        <f t="shared" si="6"/>
        <v>ПИРВЧИ</v>
      </c>
      <c r="D118" s="2">
        <v>25569</v>
      </c>
      <c r="E118" s="1" t="s">
        <v>3</v>
      </c>
      <c r="F118" s="2"/>
      <c r="G118" s="2">
        <v>36526</v>
      </c>
      <c r="H118" s="3" t="str">
        <f t="shared" si="9"/>
        <v>Козерог</v>
      </c>
      <c r="I118" s="2">
        <v>25569</v>
      </c>
      <c r="J118" s="3" t="b">
        <f t="shared" si="8"/>
        <v>0</v>
      </c>
    </row>
    <row r="119" spans="1:10">
      <c r="A119" s="1">
        <v>116</v>
      </c>
      <c r="B119" s="6">
        <v>96</v>
      </c>
      <c r="C119" s="6" t="str">
        <f t="shared" si="6"/>
        <v>убийство</v>
      </c>
      <c r="D119" s="2">
        <v>31174</v>
      </c>
      <c r="E119" s="1" t="s">
        <v>3</v>
      </c>
      <c r="F119" s="2"/>
      <c r="G119" s="2">
        <v>36653</v>
      </c>
      <c r="H119" s="3" t="str">
        <f t="shared" si="9"/>
        <v>телец</v>
      </c>
      <c r="I119" s="2">
        <v>31174</v>
      </c>
      <c r="J119" s="3" t="b">
        <f t="shared" si="8"/>
        <v>0</v>
      </c>
    </row>
    <row r="120" spans="1:10">
      <c r="A120" s="1">
        <v>117</v>
      </c>
      <c r="B120" s="6">
        <v>259</v>
      </c>
      <c r="C120" s="6" t="str">
        <f t="shared" si="6"/>
        <v>наркотики</v>
      </c>
      <c r="D120" s="2">
        <v>22721</v>
      </c>
      <c r="E120" s="1" t="s">
        <v>3</v>
      </c>
      <c r="F120" s="2"/>
      <c r="G120" s="2">
        <v>36601</v>
      </c>
      <c r="H120" s="3" t="str">
        <f t="shared" si="9"/>
        <v>рыба</v>
      </c>
      <c r="I120" s="2">
        <v>22721</v>
      </c>
      <c r="J120" s="3" t="b">
        <f t="shared" si="8"/>
        <v>0</v>
      </c>
    </row>
    <row r="121" spans="1:10">
      <c r="A121" s="1">
        <v>118</v>
      </c>
      <c r="B121" s="6">
        <v>96</v>
      </c>
      <c r="C121" s="6" t="str">
        <f t="shared" si="6"/>
        <v>убийство</v>
      </c>
      <c r="D121" s="2">
        <v>23639</v>
      </c>
      <c r="E121" s="1" t="s">
        <v>3</v>
      </c>
      <c r="F121" s="2"/>
      <c r="G121" s="2">
        <v>36788</v>
      </c>
      <c r="H121" s="3" t="str">
        <f t="shared" si="9"/>
        <v>дева</v>
      </c>
      <c r="I121" s="2">
        <v>23639</v>
      </c>
      <c r="J121" s="3" t="b">
        <f t="shared" si="8"/>
        <v>0</v>
      </c>
    </row>
    <row r="122" spans="1:10">
      <c r="A122" s="1">
        <v>119</v>
      </c>
      <c r="B122" s="6">
        <v>176</v>
      </c>
      <c r="C122" s="6" t="str">
        <f t="shared" si="6"/>
        <v>ПИРВЧИ</v>
      </c>
      <c r="D122" s="2">
        <v>26787</v>
      </c>
      <c r="E122" s="1" t="s">
        <v>3</v>
      </c>
      <c r="F122" s="2"/>
      <c r="G122" s="2">
        <v>36649</v>
      </c>
      <c r="H122" s="3" t="str">
        <f t="shared" si="9"/>
        <v>телец</v>
      </c>
      <c r="I122" s="2">
        <v>26787</v>
      </c>
      <c r="J122" s="3" t="b">
        <f t="shared" si="8"/>
        <v>0</v>
      </c>
    </row>
    <row r="123" spans="1:10">
      <c r="A123" s="1">
        <v>120</v>
      </c>
      <c r="B123" s="6">
        <v>179</v>
      </c>
      <c r="C123" s="6" t="str">
        <f t="shared" si="6"/>
        <v>Разбой</v>
      </c>
      <c r="D123" s="2">
        <v>33511</v>
      </c>
      <c r="E123" s="1" t="s">
        <v>3</v>
      </c>
      <c r="F123" s="2"/>
      <c r="G123" s="2">
        <v>36799</v>
      </c>
      <c r="H123" s="3" t="str">
        <f t="shared" si="9"/>
        <v>весы</v>
      </c>
      <c r="I123" s="2">
        <v>33511</v>
      </c>
      <c r="J123" s="3" t="b">
        <f t="shared" si="8"/>
        <v>0</v>
      </c>
    </row>
    <row r="124" spans="1:10">
      <c r="A124" s="1">
        <v>121</v>
      </c>
      <c r="B124" s="6">
        <v>257</v>
      </c>
      <c r="C124" s="6" t="str">
        <f t="shared" si="6"/>
        <v>хулиганство</v>
      </c>
      <c r="D124" s="2">
        <v>23895</v>
      </c>
      <c r="E124" s="1" t="s">
        <v>3</v>
      </c>
      <c r="F124" s="2"/>
      <c r="G124" s="2">
        <v>36679</v>
      </c>
      <c r="H124" s="3" t="str">
        <f t="shared" si="9"/>
        <v>близнец</v>
      </c>
      <c r="I124" s="2">
        <v>23895</v>
      </c>
      <c r="J124" s="3" t="b">
        <f t="shared" si="8"/>
        <v>0</v>
      </c>
    </row>
    <row r="125" spans="1:10">
      <c r="A125" s="1">
        <v>122</v>
      </c>
      <c r="B125" s="6">
        <v>259</v>
      </c>
      <c r="C125" s="6" t="str">
        <f t="shared" si="6"/>
        <v>наркотики</v>
      </c>
      <c r="D125" s="2">
        <v>24025</v>
      </c>
      <c r="E125" s="1" t="s">
        <v>3</v>
      </c>
      <c r="F125" s="2"/>
      <c r="G125" s="2">
        <v>36809</v>
      </c>
      <c r="H125" s="3" t="str">
        <f t="shared" si="9"/>
        <v>весы</v>
      </c>
      <c r="I125" s="2">
        <v>24025</v>
      </c>
      <c r="J125" s="3" t="b">
        <f t="shared" si="8"/>
        <v>0</v>
      </c>
    </row>
    <row r="126" spans="1:10">
      <c r="A126" s="1">
        <v>123</v>
      </c>
      <c r="B126" s="6">
        <v>96</v>
      </c>
      <c r="C126" s="6" t="str">
        <f t="shared" si="6"/>
        <v>убийство</v>
      </c>
      <c r="D126" s="2">
        <v>30658</v>
      </c>
      <c r="E126" s="1" t="s">
        <v>3</v>
      </c>
      <c r="F126" s="2"/>
      <c r="G126" s="2">
        <v>36868</v>
      </c>
      <c r="H126" s="3" t="str">
        <f t="shared" si="9"/>
        <v>стрелец</v>
      </c>
      <c r="I126" s="2">
        <v>30658</v>
      </c>
      <c r="J126" s="3" t="b">
        <f t="shared" si="8"/>
        <v>0</v>
      </c>
    </row>
    <row r="127" spans="1:10">
      <c r="A127" s="1">
        <v>124</v>
      </c>
      <c r="B127" s="6">
        <v>176</v>
      </c>
      <c r="C127" s="6" t="str">
        <f t="shared" si="6"/>
        <v>ПИРВЧИ</v>
      </c>
      <c r="D127" s="2">
        <v>23881</v>
      </c>
      <c r="E127" s="1" t="s">
        <v>3</v>
      </c>
      <c r="F127" s="2"/>
      <c r="G127" s="2">
        <v>36665</v>
      </c>
      <c r="H127" s="3" t="str">
        <f t="shared" si="9"/>
        <v>телец</v>
      </c>
      <c r="I127" s="2">
        <v>23881</v>
      </c>
      <c r="J127" s="3" t="b">
        <f t="shared" si="8"/>
        <v>0</v>
      </c>
    </row>
    <row r="128" spans="1:10">
      <c r="A128" s="1">
        <v>125</v>
      </c>
      <c r="B128" s="6">
        <v>96</v>
      </c>
      <c r="C128" s="6" t="str">
        <f t="shared" si="6"/>
        <v>убийство</v>
      </c>
      <c r="D128" s="2">
        <v>30204</v>
      </c>
      <c r="E128" s="1" t="s">
        <v>3</v>
      </c>
      <c r="F128" s="2"/>
      <c r="G128" s="2">
        <v>36779</v>
      </c>
      <c r="H128" s="3" t="str">
        <f t="shared" si="9"/>
        <v>дева</v>
      </c>
      <c r="I128" s="2">
        <v>30204</v>
      </c>
      <c r="J128" s="3" t="b">
        <f t="shared" si="8"/>
        <v>0</v>
      </c>
    </row>
    <row r="129" spans="1:10">
      <c r="A129" s="1">
        <v>126</v>
      </c>
      <c r="B129" s="6">
        <v>177</v>
      </c>
      <c r="C129" s="6" t="str">
        <f t="shared" si="6"/>
        <v>Мошенничество</v>
      </c>
      <c r="D129" s="2">
        <v>24190</v>
      </c>
      <c r="E129" s="1" t="s">
        <v>3</v>
      </c>
      <c r="F129" s="2"/>
      <c r="G129" s="2">
        <v>36609</v>
      </c>
      <c r="H129" s="3" t="str">
        <f t="shared" si="9"/>
        <v>Овен</v>
      </c>
      <c r="I129" s="2">
        <v>24190</v>
      </c>
      <c r="J129" s="3" t="b">
        <f t="shared" si="8"/>
        <v>0</v>
      </c>
    </row>
    <row r="130" spans="1:10">
      <c r="A130" s="1">
        <v>127</v>
      </c>
      <c r="B130" s="6">
        <v>179</v>
      </c>
      <c r="C130" s="6" t="str">
        <f t="shared" si="6"/>
        <v>Разбой</v>
      </c>
      <c r="D130" s="2">
        <v>28112</v>
      </c>
      <c r="E130" s="1" t="s">
        <v>3</v>
      </c>
      <c r="F130" s="2"/>
      <c r="G130" s="2">
        <v>36878</v>
      </c>
      <c r="H130" s="3" t="str">
        <f t="shared" si="9"/>
        <v>стрелец</v>
      </c>
      <c r="I130" s="2">
        <v>28112</v>
      </c>
      <c r="J130" s="3" t="b">
        <f t="shared" si="8"/>
        <v>0</v>
      </c>
    </row>
    <row r="131" spans="1:10">
      <c r="A131" s="1">
        <v>128</v>
      </c>
      <c r="B131" s="6">
        <v>177</v>
      </c>
      <c r="C131" s="6" t="str">
        <f t="shared" si="6"/>
        <v>Мошенничество</v>
      </c>
      <c r="D131" s="2">
        <v>22282</v>
      </c>
      <c r="E131" s="1" t="s">
        <v>4</v>
      </c>
      <c r="F131" s="2"/>
      <c r="G131" s="2">
        <v>36526</v>
      </c>
      <c r="H131" s="3" t="str">
        <f t="shared" si="9"/>
        <v>Козерог</v>
      </c>
      <c r="I131" s="2" t="s">
        <v>8</v>
      </c>
      <c r="J131" s="3" t="b">
        <f t="shared" si="8"/>
        <v>0</v>
      </c>
    </row>
    <row r="132" spans="1:10">
      <c r="A132" s="1">
        <v>129</v>
      </c>
      <c r="B132" s="6">
        <v>177</v>
      </c>
      <c r="C132" s="6" t="str">
        <f t="shared" ref="C132:C195" si="10">IF(B132=96,"убийство",IF(B132=103,"УПТВЗ",IF(B132=175,"Кража",IF(B132=176,"ПИРВЧИ",IF(B132=177,"Мошенничество",IF(B132=178,"Грабеж",IF(B132=179,"Разбой",IF(B132=233,"Терроризм",IF(B132=257,"хулиганство",IF(B132=259,"наркотики"))))))))))</f>
        <v>Мошенничество</v>
      </c>
      <c r="D132" s="2">
        <v>26941</v>
      </c>
      <c r="E132" s="1" t="s">
        <v>3</v>
      </c>
      <c r="F132" s="2"/>
      <c r="G132" s="2">
        <v>36803</v>
      </c>
      <c r="H132" s="3" t="str">
        <f t="shared" si="9"/>
        <v>весы</v>
      </c>
      <c r="I132" s="2">
        <v>26941</v>
      </c>
      <c r="J132" s="3" t="b">
        <f t="shared" si="8"/>
        <v>0</v>
      </c>
    </row>
    <row r="133" spans="1:10">
      <c r="A133" s="1">
        <v>130</v>
      </c>
      <c r="B133" s="6">
        <v>259</v>
      </c>
      <c r="C133" s="6" t="str">
        <f t="shared" si="10"/>
        <v>наркотики</v>
      </c>
      <c r="D133" s="2">
        <v>30482</v>
      </c>
      <c r="E133" s="1" t="s">
        <v>3</v>
      </c>
      <c r="F133" s="2"/>
      <c r="G133" s="2">
        <v>36692</v>
      </c>
      <c r="H133" s="3" t="str">
        <f t="shared" ref="H133:H196" si="11">IF((G133-G$3)&lt;20,"Козерог",IF((G133-G$3)&lt;51,"водолей",IF((G133-G$3)&lt;80,"рыба",IF((G133-G$3)&lt;111,"Овен",IF((G133-G$3)&lt;141,"телец",IF((G133-G$3)&lt;173,"близнец",IF((G133-G$3)&lt;204,"рак",IF((G133-G$3)&lt;236,"лев",IF((G133-G$3)&lt;267,"дева",IF((G133-G$3)&lt;297,"весы",IF((G133-G$3)&lt;327,"скорпион",IF((G133-G$3)&lt;356,"стрелец",IF((G133-G$3)&gt;356,"козерог")))))))))))))</f>
        <v>близнец</v>
      </c>
      <c r="I133" s="2">
        <v>30482</v>
      </c>
      <c r="J133" s="3" t="b">
        <f t="shared" ref="J133:J196" si="12">IF(J$2=H133,IF(M$2=C133,1))</f>
        <v>0</v>
      </c>
    </row>
    <row r="134" spans="1:10">
      <c r="A134" s="1">
        <v>131</v>
      </c>
      <c r="B134" s="6">
        <v>178</v>
      </c>
      <c r="C134" s="6" t="str">
        <f t="shared" si="10"/>
        <v>Грабеж</v>
      </c>
      <c r="D134" s="2">
        <v>29659</v>
      </c>
      <c r="E134" s="1" t="s">
        <v>3</v>
      </c>
      <c r="F134" s="2"/>
      <c r="G134" s="2">
        <v>36599</v>
      </c>
      <c r="H134" s="3" t="str">
        <f t="shared" si="11"/>
        <v>рыба</v>
      </c>
      <c r="I134" s="2">
        <v>29659</v>
      </c>
      <c r="J134" s="3" t="b">
        <f t="shared" si="12"/>
        <v>0</v>
      </c>
    </row>
    <row r="135" spans="1:10">
      <c r="A135" s="1">
        <v>132</v>
      </c>
      <c r="B135" s="6">
        <v>178</v>
      </c>
      <c r="C135" s="6" t="str">
        <f t="shared" si="10"/>
        <v>Грабеж</v>
      </c>
      <c r="D135" s="2">
        <v>33798</v>
      </c>
      <c r="E135" s="1" t="s">
        <v>3</v>
      </c>
      <c r="F135" s="2"/>
      <c r="G135" s="2">
        <v>36720</v>
      </c>
      <c r="H135" s="3" t="str">
        <f t="shared" si="11"/>
        <v>рак</v>
      </c>
      <c r="I135" s="2">
        <v>33798</v>
      </c>
      <c r="J135" s="3" t="b">
        <f t="shared" si="12"/>
        <v>0</v>
      </c>
    </row>
    <row r="136" spans="1:10">
      <c r="A136" s="1">
        <v>133</v>
      </c>
      <c r="B136" s="6">
        <v>177</v>
      </c>
      <c r="C136" s="6" t="str">
        <f t="shared" si="10"/>
        <v>Мошенничество</v>
      </c>
      <c r="D136" s="2">
        <v>30024</v>
      </c>
      <c r="E136" s="1" t="s">
        <v>3</v>
      </c>
      <c r="F136" s="2"/>
      <c r="G136" s="2">
        <v>36599</v>
      </c>
      <c r="H136" s="3" t="str">
        <f t="shared" si="11"/>
        <v>рыба</v>
      </c>
      <c r="I136" s="2">
        <v>30024</v>
      </c>
      <c r="J136" s="3" t="b">
        <f t="shared" si="12"/>
        <v>0</v>
      </c>
    </row>
    <row r="137" spans="1:10">
      <c r="A137" s="1">
        <v>134</v>
      </c>
      <c r="B137" s="6">
        <v>178</v>
      </c>
      <c r="C137" s="6" t="str">
        <f t="shared" si="10"/>
        <v>Грабеж</v>
      </c>
      <c r="D137" s="2">
        <v>31797</v>
      </c>
      <c r="E137" s="1" t="s">
        <v>3</v>
      </c>
      <c r="F137" s="2"/>
      <c r="G137" s="2">
        <v>36545</v>
      </c>
      <c r="H137" s="3" t="str">
        <f t="shared" si="11"/>
        <v>Козерог</v>
      </c>
      <c r="I137" s="2">
        <v>31797</v>
      </c>
      <c r="J137" s="3" t="b">
        <f t="shared" si="12"/>
        <v>0</v>
      </c>
    </row>
    <row r="138" spans="1:10">
      <c r="A138" s="1">
        <v>135</v>
      </c>
      <c r="B138" s="6">
        <v>179</v>
      </c>
      <c r="C138" s="6" t="str">
        <f t="shared" si="10"/>
        <v>Разбой</v>
      </c>
      <c r="D138" s="2">
        <v>32234</v>
      </c>
      <c r="E138" s="1" t="s">
        <v>3</v>
      </c>
      <c r="F138" s="2"/>
      <c r="G138" s="2">
        <v>36617</v>
      </c>
      <c r="H138" s="3" t="str">
        <f t="shared" si="11"/>
        <v>Овен</v>
      </c>
      <c r="I138" s="2">
        <v>32234</v>
      </c>
      <c r="J138" s="3" t="b">
        <f t="shared" si="12"/>
        <v>0</v>
      </c>
    </row>
    <row r="139" spans="1:10">
      <c r="A139" s="1">
        <v>136</v>
      </c>
      <c r="B139" s="6">
        <v>259</v>
      </c>
      <c r="C139" s="6" t="str">
        <f t="shared" si="10"/>
        <v>наркотики</v>
      </c>
      <c r="D139" s="2">
        <v>24089</v>
      </c>
      <c r="E139" s="1" t="s">
        <v>3</v>
      </c>
      <c r="F139" s="2"/>
      <c r="G139" s="2">
        <v>36873</v>
      </c>
      <c r="H139" s="3" t="str">
        <f t="shared" si="11"/>
        <v>стрелец</v>
      </c>
      <c r="I139" s="2">
        <v>24089</v>
      </c>
      <c r="J139" s="3" t="b">
        <f t="shared" si="12"/>
        <v>0</v>
      </c>
    </row>
    <row r="140" spans="1:10">
      <c r="A140" s="1">
        <v>137</v>
      </c>
      <c r="B140" s="6">
        <v>177</v>
      </c>
      <c r="C140" s="6" t="str">
        <f t="shared" si="10"/>
        <v>Мошенничество</v>
      </c>
      <c r="D140" s="2">
        <v>26043</v>
      </c>
      <c r="E140" s="1" t="s">
        <v>3</v>
      </c>
      <c r="F140" s="2"/>
      <c r="G140" s="2">
        <v>36636</v>
      </c>
      <c r="H140" s="3" t="str">
        <f t="shared" si="11"/>
        <v>Овен</v>
      </c>
      <c r="I140" s="2">
        <v>26043</v>
      </c>
      <c r="J140" s="3" t="b">
        <f t="shared" si="12"/>
        <v>0</v>
      </c>
    </row>
    <row r="141" spans="1:10">
      <c r="A141" s="1">
        <v>138</v>
      </c>
      <c r="B141" s="6">
        <v>259</v>
      </c>
      <c r="C141" s="6" t="str">
        <f t="shared" si="10"/>
        <v>наркотики</v>
      </c>
      <c r="D141" s="2">
        <v>16966</v>
      </c>
      <c r="E141" s="1" t="s">
        <v>4</v>
      </c>
      <c r="F141" s="2"/>
      <c r="G141" s="2">
        <v>36690</v>
      </c>
      <c r="H141" s="3" t="str">
        <f t="shared" si="11"/>
        <v>близнец</v>
      </c>
      <c r="I141" s="2">
        <v>16966</v>
      </c>
      <c r="J141" s="3" t="b">
        <f t="shared" si="12"/>
        <v>0</v>
      </c>
    </row>
    <row r="142" spans="1:10">
      <c r="A142" s="1">
        <v>139</v>
      </c>
      <c r="B142" s="6">
        <v>103</v>
      </c>
      <c r="C142" s="6" t="str">
        <f t="shared" si="10"/>
        <v>УПТВЗ</v>
      </c>
      <c r="D142" s="2">
        <v>31512</v>
      </c>
      <c r="E142" s="1" t="s">
        <v>3</v>
      </c>
      <c r="F142" s="2"/>
      <c r="G142" s="2">
        <v>36626</v>
      </c>
      <c r="H142" s="3" t="str">
        <f t="shared" si="11"/>
        <v>Овен</v>
      </c>
      <c r="I142" s="2">
        <v>31512</v>
      </c>
      <c r="J142" s="3" t="b">
        <f t="shared" si="12"/>
        <v>0</v>
      </c>
    </row>
    <row r="143" spans="1:10">
      <c r="A143" s="1">
        <v>140</v>
      </c>
      <c r="B143" s="6">
        <v>178</v>
      </c>
      <c r="C143" s="6" t="str">
        <f t="shared" si="10"/>
        <v>Грабеж</v>
      </c>
      <c r="D143" s="2">
        <v>26274</v>
      </c>
      <c r="E143" s="1" t="s">
        <v>3</v>
      </c>
      <c r="F143" s="2"/>
      <c r="G143" s="2">
        <v>36867</v>
      </c>
      <c r="H143" s="3" t="str">
        <f t="shared" si="11"/>
        <v>стрелец</v>
      </c>
      <c r="I143" s="2">
        <v>26274</v>
      </c>
      <c r="J143" s="3" t="b">
        <f t="shared" si="12"/>
        <v>0</v>
      </c>
    </row>
    <row r="144" spans="1:10">
      <c r="A144" s="1">
        <v>141</v>
      </c>
      <c r="B144" s="6">
        <v>176</v>
      </c>
      <c r="C144" s="6" t="str">
        <f t="shared" si="10"/>
        <v>ПИРВЧИ</v>
      </c>
      <c r="D144" s="2">
        <v>26942</v>
      </c>
      <c r="E144" s="1" t="s">
        <v>4</v>
      </c>
      <c r="F144" s="2"/>
      <c r="G144" s="2">
        <v>36804</v>
      </c>
      <c r="H144" s="3" t="str">
        <f t="shared" si="11"/>
        <v>весы</v>
      </c>
      <c r="I144" s="2">
        <v>26942</v>
      </c>
      <c r="J144" s="3" t="b">
        <f t="shared" si="12"/>
        <v>0</v>
      </c>
    </row>
    <row r="145" spans="1:10">
      <c r="A145" s="1">
        <v>142</v>
      </c>
      <c r="B145" s="6">
        <v>179</v>
      </c>
      <c r="C145" s="6" t="str">
        <f t="shared" si="10"/>
        <v>Разбой</v>
      </c>
      <c r="D145" s="2">
        <v>22293</v>
      </c>
      <c r="E145" s="1" t="s">
        <v>4</v>
      </c>
      <c r="F145" s="2"/>
      <c r="G145" s="2">
        <v>36537</v>
      </c>
      <c r="H145" s="3" t="str">
        <f t="shared" si="11"/>
        <v>Козерог</v>
      </c>
      <c r="I145" s="2">
        <v>22293</v>
      </c>
      <c r="J145" s="3" t="b">
        <f t="shared" si="12"/>
        <v>0</v>
      </c>
    </row>
    <row r="146" spans="1:10">
      <c r="A146" s="1">
        <v>143</v>
      </c>
      <c r="B146" s="6">
        <v>96</v>
      </c>
      <c r="C146" s="6" t="str">
        <f t="shared" si="10"/>
        <v>убийство</v>
      </c>
      <c r="D146" s="2">
        <v>23556</v>
      </c>
      <c r="E146" s="1" t="s">
        <v>3</v>
      </c>
      <c r="F146" s="2"/>
      <c r="G146" s="2">
        <v>36705</v>
      </c>
      <c r="H146" s="3" t="str">
        <f t="shared" si="11"/>
        <v>рак</v>
      </c>
      <c r="I146" s="2">
        <v>23556</v>
      </c>
      <c r="J146" s="3" t="b">
        <f t="shared" si="12"/>
        <v>0</v>
      </c>
    </row>
    <row r="147" spans="1:10">
      <c r="A147" s="1">
        <v>144</v>
      </c>
      <c r="B147" s="6">
        <v>96</v>
      </c>
      <c r="C147" s="6" t="str">
        <f t="shared" si="10"/>
        <v>убийство</v>
      </c>
      <c r="D147" s="2">
        <v>27467</v>
      </c>
      <c r="E147" s="1" t="s">
        <v>3</v>
      </c>
      <c r="F147" s="2"/>
      <c r="G147" s="2">
        <v>36599</v>
      </c>
      <c r="H147" s="3" t="str">
        <f t="shared" si="11"/>
        <v>рыба</v>
      </c>
      <c r="I147" s="2">
        <v>27467</v>
      </c>
      <c r="J147" s="3" t="b">
        <f t="shared" si="12"/>
        <v>0</v>
      </c>
    </row>
    <row r="148" spans="1:10">
      <c r="A148" s="1">
        <v>145</v>
      </c>
      <c r="B148" s="6">
        <v>175</v>
      </c>
      <c r="C148" s="6" t="str">
        <f t="shared" si="10"/>
        <v>Кража</v>
      </c>
      <c r="D148" s="2">
        <v>21765</v>
      </c>
      <c r="E148" s="1" t="s">
        <v>3</v>
      </c>
      <c r="F148" s="2"/>
      <c r="G148" s="2">
        <v>36741</v>
      </c>
      <c r="H148" s="3" t="str">
        <f t="shared" si="11"/>
        <v>лев</v>
      </c>
      <c r="I148" s="2">
        <v>21765</v>
      </c>
      <c r="J148" s="3" t="b">
        <f t="shared" si="12"/>
        <v>0</v>
      </c>
    </row>
    <row r="149" spans="1:10">
      <c r="A149" s="1">
        <v>146</v>
      </c>
      <c r="B149" s="6">
        <v>96</v>
      </c>
      <c r="C149" s="6" t="str">
        <f t="shared" si="10"/>
        <v>убийство</v>
      </c>
      <c r="D149" s="2">
        <v>30845</v>
      </c>
      <c r="E149" s="1" t="s">
        <v>3</v>
      </c>
      <c r="F149" s="2"/>
      <c r="G149" s="2">
        <v>36689</v>
      </c>
      <c r="H149" s="3" t="str">
        <f t="shared" si="11"/>
        <v>близнец</v>
      </c>
      <c r="I149" s="2">
        <v>30845</v>
      </c>
      <c r="J149" s="3" t="b">
        <f t="shared" si="12"/>
        <v>0</v>
      </c>
    </row>
    <row r="150" spans="1:10">
      <c r="A150" s="1">
        <v>147</v>
      </c>
      <c r="B150" s="6">
        <v>103</v>
      </c>
      <c r="C150" s="6" t="str">
        <f t="shared" si="10"/>
        <v>УПТВЗ</v>
      </c>
      <c r="D150" s="2">
        <v>22956</v>
      </c>
      <c r="E150" s="1" t="s">
        <v>3</v>
      </c>
      <c r="F150" s="2"/>
      <c r="G150" s="2">
        <v>36836</v>
      </c>
      <c r="H150" s="3" t="str">
        <f t="shared" si="11"/>
        <v>скорпион</v>
      </c>
      <c r="I150" s="2">
        <v>22956</v>
      </c>
      <c r="J150" s="3" t="b">
        <f t="shared" si="12"/>
        <v>0</v>
      </c>
    </row>
    <row r="151" spans="1:10">
      <c r="A151" s="1">
        <v>148</v>
      </c>
      <c r="B151" s="6">
        <v>96</v>
      </c>
      <c r="C151" s="6" t="str">
        <f t="shared" si="10"/>
        <v>убийство</v>
      </c>
      <c r="D151" s="2">
        <v>25521</v>
      </c>
      <c r="E151" s="1" t="s">
        <v>3</v>
      </c>
      <c r="F151" s="2"/>
      <c r="G151" s="2">
        <v>36844</v>
      </c>
      <c r="H151" s="3" t="str">
        <f t="shared" si="11"/>
        <v>скорпион</v>
      </c>
      <c r="I151" s="2">
        <v>25521</v>
      </c>
      <c r="J151" s="3" t="b">
        <f t="shared" si="12"/>
        <v>0</v>
      </c>
    </row>
    <row r="152" spans="1:10">
      <c r="A152" s="1">
        <v>149</v>
      </c>
      <c r="B152" s="6">
        <v>103</v>
      </c>
      <c r="C152" s="6" t="str">
        <f t="shared" si="10"/>
        <v>УПТВЗ</v>
      </c>
      <c r="D152" s="2">
        <v>31231</v>
      </c>
      <c r="E152" s="1" t="s">
        <v>3</v>
      </c>
      <c r="F152" s="2"/>
      <c r="G152" s="2">
        <v>36710</v>
      </c>
      <c r="H152" s="3" t="str">
        <f t="shared" si="11"/>
        <v>рак</v>
      </c>
      <c r="I152" s="2">
        <v>31231</v>
      </c>
      <c r="J152" s="3" t="b">
        <f t="shared" si="12"/>
        <v>0</v>
      </c>
    </row>
    <row r="153" spans="1:10">
      <c r="A153" s="1">
        <v>150</v>
      </c>
      <c r="B153" s="6">
        <v>96</v>
      </c>
      <c r="C153" s="6" t="str">
        <f t="shared" si="10"/>
        <v>убийство</v>
      </c>
      <c r="D153" s="2">
        <v>23604</v>
      </c>
      <c r="E153" s="1" t="s">
        <v>3</v>
      </c>
      <c r="F153" s="2"/>
      <c r="G153" s="2">
        <v>36753</v>
      </c>
      <c r="H153" s="3" t="str">
        <f t="shared" si="11"/>
        <v>лев</v>
      </c>
      <c r="I153" s="2">
        <v>23604</v>
      </c>
      <c r="J153" s="3" t="b">
        <f t="shared" si="12"/>
        <v>0</v>
      </c>
    </row>
    <row r="154" spans="1:10">
      <c r="A154" s="1">
        <v>151</v>
      </c>
      <c r="B154" s="6">
        <v>96</v>
      </c>
      <c r="C154" s="6" t="str">
        <f t="shared" si="10"/>
        <v>убийство</v>
      </c>
      <c r="D154" s="2">
        <v>24479</v>
      </c>
      <c r="E154" s="1" t="s">
        <v>3</v>
      </c>
      <c r="F154" s="2"/>
      <c r="G154" s="2">
        <v>36532</v>
      </c>
      <c r="H154" s="3" t="str">
        <f t="shared" si="11"/>
        <v>Козерог</v>
      </c>
      <c r="I154" s="2">
        <v>24479</v>
      </c>
      <c r="J154" s="3" t="b">
        <f t="shared" si="12"/>
        <v>0</v>
      </c>
    </row>
    <row r="155" spans="1:10">
      <c r="A155" s="1">
        <v>152</v>
      </c>
      <c r="B155" s="6">
        <v>96</v>
      </c>
      <c r="C155" s="6" t="str">
        <f t="shared" si="10"/>
        <v>убийство</v>
      </c>
      <c r="D155" s="2">
        <v>28636</v>
      </c>
      <c r="E155" s="1" t="s">
        <v>3</v>
      </c>
      <c r="F155" s="2"/>
      <c r="G155" s="2">
        <v>36672</v>
      </c>
      <c r="H155" s="3" t="str">
        <f t="shared" si="11"/>
        <v>близнец</v>
      </c>
      <c r="I155" s="2">
        <v>28636</v>
      </c>
      <c r="J155" s="3" t="b">
        <f t="shared" si="12"/>
        <v>0</v>
      </c>
    </row>
    <row r="156" spans="1:10">
      <c r="A156" s="1">
        <v>153</v>
      </c>
      <c r="B156" s="6">
        <v>96</v>
      </c>
      <c r="C156" s="6" t="str">
        <f t="shared" si="10"/>
        <v>убийство</v>
      </c>
      <c r="D156" s="2">
        <v>28521</v>
      </c>
      <c r="E156" s="1" t="s">
        <v>3</v>
      </c>
      <c r="F156" s="2"/>
      <c r="G156" s="2">
        <v>36556</v>
      </c>
      <c r="H156" s="3" t="str">
        <f t="shared" si="11"/>
        <v>водолей</v>
      </c>
      <c r="I156" s="2">
        <v>28521</v>
      </c>
      <c r="J156" s="3" t="b">
        <f t="shared" si="12"/>
        <v>0</v>
      </c>
    </row>
    <row r="157" spans="1:10">
      <c r="A157" s="1">
        <v>154</v>
      </c>
      <c r="B157" s="6">
        <v>96</v>
      </c>
      <c r="C157" s="6" t="str">
        <f t="shared" si="10"/>
        <v>убийство</v>
      </c>
      <c r="D157" s="2">
        <v>29335</v>
      </c>
      <c r="E157" s="1" t="s">
        <v>3</v>
      </c>
      <c r="F157" s="2"/>
      <c r="G157" s="2">
        <v>36640</v>
      </c>
      <c r="H157" s="3" t="str">
        <f t="shared" si="11"/>
        <v>телец</v>
      </c>
      <c r="I157" s="2">
        <v>29335</v>
      </c>
      <c r="J157" s="3" t="b">
        <f t="shared" si="12"/>
        <v>0</v>
      </c>
    </row>
    <row r="158" spans="1:10">
      <c r="A158" s="1">
        <v>155</v>
      </c>
      <c r="B158" s="6">
        <v>96</v>
      </c>
      <c r="C158" s="6" t="str">
        <f t="shared" si="10"/>
        <v>убийство</v>
      </c>
      <c r="D158" s="2">
        <v>28745</v>
      </c>
      <c r="E158" s="1" t="s">
        <v>3</v>
      </c>
      <c r="F158" s="2"/>
      <c r="G158" s="2">
        <v>36781</v>
      </c>
      <c r="H158" s="3" t="str">
        <f t="shared" si="11"/>
        <v>дева</v>
      </c>
      <c r="I158" s="2">
        <v>28745</v>
      </c>
      <c r="J158" s="3" t="b">
        <f t="shared" si="12"/>
        <v>0</v>
      </c>
    </row>
    <row r="159" spans="1:10">
      <c r="A159" s="1">
        <v>156</v>
      </c>
      <c r="B159" s="6">
        <v>96</v>
      </c>
      <c r="C159" s="6" t="str">
        <f t="shared" si="10"/>
        <v>убийство</v>
      </c>
      <c r="D159" s="2">
        <v>32791</v>
      </c>
      <c r="E159" s="1" t="s">
        <v>3</v>
      </c>
      <c r="F159" s="2"/>
      <c r="G159" s="2">
        <v>36809</v>
      </c>
      <c r="H159" s="3" t="str">
        <f t="shared" si="11"/>
        <v>весы</v>
      </c>
      <c r="I159" s="2">
        <v>32791</v>
      </c>
      <c r="J159" s="3" t="b">
        <f t="shared" si="12"/>
        <v>0</v>
      </c>
    </row>
    <row r="160" spans="1:10">
      <c r="A160" s="1">
        <v>157</v>
      </c>
      <c r="B160" s="6">
        <v>96</v>
      </c>
      <c r="C160" s="6" t="str">
        <f t="shared" si="10"/>
        <v>убийство</v>
      </c>
      <c r="D160" s="2">
        <v>27141</v>
      </c>
      <c r="E160" s="1" t="s">
        <v>3</v>
      </c>
      <c r="F160" s="2"/>
      <c r="G160" s="2">
        <v>36638</v>
      </c>
      <c r="H160" s="3" t="str">
        <f t="shared" si="11"/>
        <v>телец</v>
      </c>
      <c r="I160" s="2">
        <v>27141</v>
      </c>
      <c r="J160" s="3" t="b">
        <f t="shared" si="12"/>
        <v>0</v>
      </c>
    </row>
    <row r="161" spans="1:10">
      <c r="A161" s="1">
        <v>158</v>
      </c>
      <c r="B161" s="6">
        <v>96</v>
      </c>
      <c r="C161" s="6" t="str">
        <f t="shared" si="10"/>
        <v>убийство</v>
      </c>
      <c r="D161" s="2">
        <v>31068</v>
      </c>
      <c r="E161" s="1" t="s">
        <v>3</v>
      </c>
      <c r="F161" s="2"/>
      <c r="G161" s="2">
        <v>36546</v>
      </c>
      <c r="H161" s="3" t="str">
        <f t="shared" si="11"/>
        <v>водолей</v>
      </c>
      <c r="I161" s="2">
        <v>31068</v>
      </c>
      <c r="J161" s="3" t="b">
        <f t="shared" si="12"/>
        <v>0</v>
      </c>
    </row>
    <row r="162" spans="1:10">
      <c r="A162" s="1">
        <v>159</v>
      </c>
      <c r="B162" s="6">
        <v>179</v>
      </c>
      <c r="C162" s="6" t="str">
        <f t="shared" si="10"/>
        <v>Разбой</v>
      </c>
      <c r="D162" s="2">
        <v>24893</v>
      </c>
      <c r="E162" s="1" t="s">
        <v>3</v>
      </c>
      <c r="F162" s="2"/>
      <c r="G162" s="2">
        <v>36581</v>
      </c>
      <c r="H162" s="3" t="str">
        <f t="shared" si="11"/>
        <v>рыба</v>
      </c>
      <c r="I162" s="2">
        <v>24893</v>
      </c>
      <c r="J162" s="3" t="b">
        <f t="shared" si="12"/>
        <v>0</v>
      </c>
    </row>
    <row r="163" spans="1:10">
      <c r="A163" s="1">
        <v>160</v>
      </c>
      <c r="B163" s="6">
        <v>179</v>
      </c>
      <c r="C163" s="6" t="str">
        <f t="shared" si="10"/>
        <v>Разбой</v>
      </c>
      <c r="D163" s="2">
        <v>28584</v>
      </c>
      <c r="E163" s="1" t="s">
        <v>3</v>
      </c>
      <c r="F163" s="2"/>
      <c r="G163" s="2">
        <v>36620</v>
      </c>
      <c r="H163" s="3" t="str">
        <f t="shared" si="11"/>
        <v>Овен</v>
      </c>
      <c r="I163" s="2">
        <v>28584</v>
      </c>
      <c r="J163" s="3" t="b">
        <f t="shared" si="12"/>
        <v>0</v>
      </c>
    </row>
    <row r="164" spans="1:10">
      <c r="A164" s="1">
        <v>161</v>
      </c>
      <c r="B164" s="6">
        <v>179</v>
      </c>
      <c r="C164" s="6" t="str">
        <f t="shared" si="10"/>
        <v>Разбой</v>
      </c>
      <c r="D164" s="2">
        <v>21490</v>
      </c>
      <c r="E164" s="1" t="s">
        <v>3</v>
      </c>
      <c r="F164" s="2"/>
      <c r="G164" s="2">
        <v>36831</v>
      </c>
      <c r="H164" s="3" t="str">
        <f t="shared" si="11"/>
        <v>скорпион</v>
      </c>
      <c r="I164" s="2">
        <v>21490</v>
      </c>
      <c r="J164" s="3" t="b">
        <f t="shared" si="12"/>
        <v>0</v>
      </c>
    </row>
    <row r="165" spans="1:10">
      <c r="A165" s="1">
        <v>162</v>
      </c>
      <c r="B165" s="6">
        <v>179</v>
      </c>
      <c r="C165" s="6" t="str">
        <f t="shared" si="10"/>
        <v>Разбой</v>
      </c>
      <c r="D165" s="2">
        <v>33004</v>
      </c>
      <c r="E165" s="1" t="s">
        <v>3</v>
      </c>
      <c r="F165" s="2"/>
      <c r="G165" s="2">
        <v>36657</v>
      </c>
      <c r="H165" s="3" t="str">
        <f t="shared" si="11"/>
        <v>телец</v>
      </c>
      <c r="I165" s="2">
        <v>33004</v>
      </c>
      <c r="J165" s="3" t="b">
        <f t="shared" si="12"/>
        <v>0</v>
      </c>
    </row>
    <row r="166" spans="1:10">
      <c r="A166" s="1">
        <v>163</v>
      </c>
      <c r="B166" s="6">
        <v>179</v>
      </c>
      <c r="C166" s="6" t="str">
        <f t="shared" si="10"/>
        <v>Разбой</v>
      </c>
      <c r="D166" s="2">
        <v>33375</v>
      </c>
      <c r="E166" s="1" t="s">
        <v>3</v>
      </c>
      <c r="F166" s="2"/>
      <c r="G166" s="2">
        <v>36663</v>
      </c>
      <c r="H166" s="3" t="str">
        <f t="shared" si="11"/>
        <v>телец</v>
      </c>
      <c r="I166" s="2">
        <v>33375</v>
      </c>
      <c r="J166" s="3" t="b">
        <f t="shared" si="12"/>
        <v>0</v>
      </c>
    </row>
    <row r="167" spans="1:10">
      <c r="A167" s="1">
        <v>164</v>
      </c>
      <c r="B167" s="6">
        <v>179</v>
      </c>
      <c r="C167" s="6" t="str">
        <f t="shared" si="10"/>
        <v>Разбой</v>
      </c>
      <c r="D167" s="2">
        <v>31422</v>
      </c>
      <c r="E167" s="1" t="s">
        <v>3</v>
      </c>
      <c r="F167" s="2"/>
      <c r="G167" s="2">
        <v>36535</v>
      </c>
      <c r="H167" s="3" t="str">
        <f t="shared" si="11"/>
        <v>Козерог</v>
      </c>
      <c r="I167" s="2">
        <v>31422</v>
      </c>
      <c r="J167" s="3" t="b">
        <f t="shared" si="12"/>
        <v>0</v>
      </c>
    </row>
    <row r="168" spans="1:10">
      <c r="A168" s="1">
        <v>165</v>
      </c>
      <c r="B168" s="6">
        <v>179</v>
      </c>
      <c r="C168" s="6" t="str">
        <f t="shared" si="10"/>
        <v>Разбой</v>
      </c>
      <c r="D168" s="2">
        <v>34270</v>
      </c>
      <c r="E168" s="1" t="s">
        <v>3</v>
      </c>
      <c r="F168" s="2"/>
      <c r="G168" s="2">
        <v>36827</v>
      </c>
      <c r="H168" s="3" t="str">
        <f t="shared" si="11"/>
        <v>скорпион</v>
      </c>
      <c r="I168" s="2">
        <v>34270</v>
      </c>
      <c r="J168" s="3" t="b">
        <f t="shared" si="12"/>
        <v>0</v>
      </c>
    </row>
    <row r="169" spans="1:10">
      <c r="A169" s="1">
        <v>166</v>
      </c>
      <c r="B169" s="6">
        <v>179</v>
      </c>
      <c r="C169" s="6" t="str">
        <f t="shared" si="10"/>
        <v>Разбой</v>
      </c>
      <c r="D169" s="2">
        <v>34426</v>
      </c>
      <c r="E169" s="1" t="s">
        <v>3</v>
      </c>
      <c r="F169" s="2"/>
      <c r="G169" s="2">
        <v>36618</v>
      </c>
      <c r="H169" s="3" t="str">
        <f t="shared" si="11"/>
        <v>Овен</v>
      </c>
      <c r="I169" s="2">
        <v>34426</v>
      </c>
      <c r="J169" s="3" t="b">
        <f t="shared" si="12"/>
        <v>0</v>
      </c>
    </row>
    <row r="170" spans="1:10">
      <c r="A170" s="1">
        <v>167</v>
      </c>
      <c r="B170" s="6">
        <v>179</v>
      </c>
      <c r="C170" s="6" t="str">
        <f t="shared" si="10"/>
        <v>Разбой</v>
      </c>
      <c r="D170" s="2">
        <v>26711</v>
      </c>
      <c r="E170" s="1" t="s">
        <v>3</v>
      </c>
      <c r="F170" s="2"/>
      <c r="G170" s="2">
        <v>36572</v>
      </c>
      <c r="H170" s="3" t="str">
        <f t="shared" si="11"/>
        <v>водолей</v>
      </c>
      <c r="I170" s="2">
        <v>26711</v>
      </c>
      <c r="J170" s="3" t="b">
        <f t="shared" si="12"/>
        <v>0</v>
      </c>
    </row>
    <row r="171" spans="1:10">
      <c r="A171" s="1">
        <v>168</v>
      </c>
      <c r="B171" s="6">
        <v>96</v>
      </c>
      <c r="C171" s="6" t="str">
        <f t="shared" si="10"/>
        <v>убийство</v>
      </c>
      <c r="D171" s="2">
        <v>26135</v>
      </c>
      <c r="E171" s="1" t="s">
        <v>3</v>
      </c>
      <c r="F171" s="2"/>
      <c r="G171" s="2">
        <v>36728</v>
      </c>
      <c r="H171" s="3" t="str">
        <f t="shared" si="11"/>
        <v>рак</v>
      </c>
      <c r="I171" s="2">
        <v>26135</v>
      </c>
      <c r="J171" s="3" t="b">
        <f t="shared" si="12"/>
        <v>0</v>
      </c>
    </row>
    <row r="172" spans="1:10">
      <c r="A172" s="1">
        <v>169</v>
      </c>
      <c r="B172" s="6">
        <v>96</v>
      </c>
      <c r="C172" s="6" t="str">
        <f t="shared" si="10"/>
        <v>убийство</v>
      </c>
      <c r="D172" s="2">
        <v>30673</v>
      </c>
      <c r="E172" s="1" t="s">
        <v>3</v>
      </c>
      <c r="F172" s="2"/>
      <c r="G172" s="2">
        <v>36883</v>
      </c>
      <c r="H172" s="3" t="str">
        <f t="shared" si="11"/>
        <v>козерог</v>
      </c>
      <c r="I172" s="2">
        <v>30673</v>
      </c>
      <c r="J172" s="3" t="b">
        <f t="shared" si="12"/>
        <v>0</v>
      </c>
    </row>
    <row r="173" spans="1:10">
      <c r="A173" s="1">
        <v>170</v>
      </c>
      <c r="B173" s="6">
        <v>96</v>
      </c>
      <c r="C173" s="6" t="str">
        <f t="shared" si="10"/>
        <v>убийство</v>
      </c>
      <c r="D173" s="2">
        <v>29036</v>
      </c>
      <c r="E173" s="1" t="s">
        <v>3</v>
      </c>
      <c r="F173" s="2"/>
      <c r="G173" s="2">
        <v>36707</v>
      </c>
      <c r="H173" s="3" t="str">
        <f t="shared" si="11"/>
        <v>рак</v>
      </c>
      <c r="I173" s="2">
        <v>29036</v>
      </c>
      <c r="J173" s="3" t="b">
        <f t="shared" si="12"/>
        <v>0</v>
      </c>
    </row>
    <row r="174" spans="1:10">
      <c r="A174" s="1">
        <v>171</v>
      </c>
      <c r="B174" s="6">
        <v>96</v>
      </c>
      <c r="C174" s="6" t="str">
        <f t="shared" si="10"/>
        <v>убийство</v>
      </c>
      <c r="D174" s="2">
        <v>25586</v>
      </c>
      <c r="E174" s="1" t="s">
        <v>3</v>
      </c>
      <c r="F174" s="2"/>
      <c r="G174" s="2">
        <v>36543</v>
      </c>
      <c r="H174" s="3" t="str">
        <f t="shared" si="11"/>
        <v>Козерог</v>
      </c>
      <c r="I174" s="2">
        <v>25586</v>
      </c>
      <c r="J174" s="3" t="b">
        <f t="shared" si="12"/>
        <v>0</v>
      </c>
    </row>
    <row r="175" spans="1:10">
      <c r="A175" s="1">
        <v>172</v>
      </c>
      <c r="B175" s="6">
        <v>96</v>
      </c>
      <c r="C175" s="6" t="str">
        <f t="shared" si="10"/>
        <v>убийство</v>
      </c>
      <c r="D175" s="2">
        <v>23205</v>
      </c>
      <c r="E175" s="1" t="s">
        <v>3</v>
      </c>
      <c r="F175" s="2"/>
      <c r="G175" s="2">
        <v>36720</v>
      </c>
      <c r="H175" s="3" t="str">
        <f t="shared" si="11"/>
        <v>рак</v>
      </c>
      <c r="I175" s="2">
        <v>23205</v>
      </c>
      <c r="J175" s="3" t="b">
        <f t="shared" si="12"/>
        <v>0</v>
      </c>
    </row>
    <row r="176" spans="1:10">
      <c r="A176" s="1">
        <v>173</v>
      </c>
      <c r="B176" s="6">
        <v>96</v>
      </c>
      <c r="C176" s="6" t="str">
        <f t="shared" si="10"/>
        <v>убийство</v>
      </c>
      <c r="D176" s="2">
        <v>31963</v>
      </c>
      <c r="E176" s="1" t="s">
        <v>3</v>
      </c>
      <c r="F176" s="2"/>
      <c r="G176" s="2">
        <v>36712</v>
      </c>
      <c r="H176" s="3" t="str">
        <f t="shared" si="11"/>
        <v>рак</v>
      </c>
      <c r="I176" s="2">
        <v>31963</v>
      </c>
      <c r="J176" s="3" t="b">
        <f t="shared" si="12"/>
        <v>0</v>
      </c>
    </row>
    <row r="177" spans="1:10">
      <c r="A177" s="1">
        <v>174</v>
      </c>
      <c r="B177" s="6">
        <v>96</v>
      </c>
      <c r="C177" s="6" t="str">
        <f t="shared" si="10"/>
        <v>убийство</v>
      </c>
      <c r="D177" s="2">
        <v>27724</v>
      </c>
      <c r="E177" s="1" t="s">
        <v>3</v>
      </c>
      <c r="F177" s="2"/>
      <c r="G177" s="2">
        <v>36856</v>
      </c>
      <c r="H177" s="3" t="str">
        <f t="shared" si="11"/>
        <v>стрелец</v>
      </c>
      <c r="I177" s="2">
        <v>27724</v>
      </c>
      <c r="J177" s="3" t="b">
        <f t="shared" si="12"/>
        <v>0</v>
      </c>
    </row>
    <row r="178" spans="1:10">
      <c r="A178" s="1">
        <v>175</v>
      </c>
      <c r="B178" s="6">
        <v>103</v>
      </c>
      <c r="C178" s="6" t="str">
        <f t="shared" si="10"/>
        <v>УПТВЗ</v>
      </c>
      <c r="D178" s="2">
        <v>21751</v>
      </c>
      <c r="E178" s="1" t="s">
        <v>3</v>
      </c>
      <c r="F178" s="2"/>
      <c r="G178" s="2">
        <v>36727</v>
      </c>
      <c r="H178" s="3" t="str">
        <f t="shared" si="11"/>
        <v>рак</v>
      </c>
      <c r="I178" s="2">
        <v>21751</v>
      </c>
      <c r="J178" s="3" t="b">
        <f t="shared" si="12"/>
        <v>0</v>
      </c>
    </row>
    <row r="179" spans="1:10">
      <c r="A179" s="1">
        <v>176</v>
      </c>
      <c r="B179" s="6">
        <v>103</v>
      </c>
      <c r="C179" s="6" t="str">
        <f t="shared" si="10"/>
        <v>УПТВЗ</v>
      </c>
      <c r="D179" s="2">
        <v>23926</v>
      </c>
      <c r="E179" s="1" t="s">
        <v>3</v>
      </c>
      <c r="F179" s="2"/>
      <c r="G179" s="2">
        <v>36710</v>
      </c>
      <c r="H179" s="3" t="str">
        <f t="shared" si="11"/>
        <v>рак</v>
      </c>
      <c r="I179" s="2">
        <v>23926</v>
      </c>
      <c r="J179" s="3" t="b">
        <f t="shared" si="12"/>
        <v>0</v>
      </c>
    </row>
    <row r="180" spans="1:10">
      <c r="A180" s="1">
        <v>177</v>
      </c>
      <c r="B180" s="6">
        <v>103</v>
      </c>
      <c r="C180" s="6" t="str">
        <f t="shared" si="10"/>
        <v>УПТВЗ</v>
      </c>
      <c r="D180" s="2">
        <v>26019</v>
      </c>
      <c r="E180" s="1" t="s">
        <v>3</v>
      </c>
      <c r="F180" s="2"/>
      <c r="G180" s="2">
        <v>36612</v>
      </c>
      <c r="H180" s="3" t="str">
        <f t="shared" si="11"/>
        <v>Овен</v>
      </c>
      <c r="I180" s="2">
        <v>26019</v>
      </c>
      <c r="J180" s="3" t="b">
        <f t="shared" si="12"/>
        <v>0</v>
      </c>
    </row>
    <row r="181" spans="1:10">
      <c r="A181" s="1">
        <v>178</v>
      </c>
      <c r="B181" s="6">
        <v>178</v>
      </c>
      <c r="C181" s="6" t="str">
        <f t="shared" si="10"/>
        <v>Грабеж</v>
      </c>
      <c r="D181" s="2">
        <v>25783</v>
      </c>
      <c r="E181" s="1" t="s">
        <v>4</v>
      </c>
      <c r="F181" s="2"/>
      <c r="G181" s="2">
        <v>36741</v>
      </c>
      <c r="H181" s="3" t="str">
        <f t="shared" si="11"/>
        <v>лев</v>
      </c>
      <c r="I181" s="2">
        <v>25783</v>
      </c>
      <c r="J181" s="3" t="b">
        <f t="shared" si="12"/>
        <v>0</v>
      </c>
    </row>
    <row r="182" spans="1:10">
      <c r="A182" s="1">
        <v>179</v>
      </c>
      <c r="B182" s="6">
        <v>179</v>
      </c>
      <c r="C182" s="6" t="str">
        <f t="shared" si="10"/>
        <v>Разбой</v>
      </c>
      <c r="D182" s="2">
        <v>28473</v>
      </c>
      <c r="E182" s="1" t="s">
        <v>3</v>
      </c>
      <c r="F182" s="2"/>
      <c r="G182" s="2">
        <v>36874</v>
      </c>
      <c r="H182" s="3" t="str">
        <f t="shared" si="11"/>
        <v>стрелец</v>
      </c>
      <c r="I182" s="2">
        <v>28473</v>
      </c>
      <c r="J182" s="3" t="b">
        <f t="shared" si="12"/>
        <v>0</v>
      </c>
    </row>
    <row r="183" spans="1:10">
      <c r="A183" s="1">
        <v>180</v>
      </c>
      <c r="B183" s="6">
        <v>179</v>
      </c>
      <c r="C183" s="6" t="str">
        <f t="shared" si="10"/>
        <v>Разбой</v>
      </c>
      <c r="D183" s="2">
        <v>33211</v>
      </c>
      <c r="E183" s="1" t="s">
        <v>3</v>
      </c>
      <c r="F183" s="2"/>
      <c r="G183" s="2">
        <v>36864</v>
      </c>
      <c r="H183" s="3" t="str">
        <f t="shared" si="11"/>
        <v>стрелец</v>
      </c>
      <c r="I183" s="2">
        <v>33211</v>
      </c>
      <c r="J183" s="3" t="b">
        <f t="shared" si="12"/>
        <v>0</v>
      </c>
    </row>
    <row r="184" spans="1:10">
      <c r="A184" s="1">
        <v>181</v>
      </c>
      <c r="B184" s="6">
        <v>179</v>
      </c>
      <c r="C184" s="6" t="str">
        <f t="shared" si="10"/>
        <v>Разбой</v>
      </c>
      <c r="D184" s="2">
        <v>32861</v>
      </c>
      <c r="E184" s="1" t="s">
        <v>3</v>
      </c>
      <c r="F184" s="2"/>
      <c r="G184" s="2">
        <v>36879</v>
      </c>
      <c r="H184" s="3" t="str">
        <f t="shared" si="11"/>
        <v>стрелец</v>
      </c>
      <c r="I184" s="2">
        <v>32861</v>
      </c>
      <c r="J184" s="3" t="b">
        <f t="shared" si="12"/>
        <v>0</v>
      </c>
    </row>
    <row r="185" spans="1:10">
      <c r="A185" s="1">
        <v>182</v>
      </c>
      <c r="B185" s="6">
        <v>96</v>
      </c>
      <c r="C185" s="6" t="str">
        <f t="shared" si="10"/>
        <v>убийство</v>
      </c>
      <c r="D185" s="2">
        <v>26393</v>
      </c>
      <c r="E185" s="1" t="s">
        <v>3</v>
      </c>
      <c r="F185" s="2"/>
      <c r="G185" s="2">
        <v>36620</v>
      </c>
      <c r="H185" s="3" t="str">
        <f t="shared" si="11"/>
        <v>Овен</v>
      </c>
      <c r="I185" s="2">
        <v>26393</v>
      </c>
      <c r="J185" s="3" t="b">
        <f t="shared" si="12"/>
        <v>0</v>
      </c>
    </row>
    <row r="186" spans="1:10">
      <c r="A186" s="1">
        <v>183</v>
      </c>
      <c r="B186" s="6">
        <v>96</v>
      </c>
      <c r="C186" s="6" t="str">
        <f t="shared" si="10"/>
        <v>убийство</v>
      </c>
      <c r="D186" s="2">
        <v>32166</v>
      </c>
      <c r="E186" s="1" t="s">
        <v>3</v>
      </c>
      <c r="F186" s="2"/>
      <c r="G186" s="2">
        <v>36549</v>
      </c>
      <c r="H186" s="3" t="str">
        <f t="shared" si="11"/>
        <v>водолей</v>
      </c>
      <c r="I186" s="2">
        <v>32166</v>
      </c>
      <c r="J186" s="3" t="b">
        <f t="shared" si="12"/>
        <v>0</v>
      </c>
    </row>
    <row r="187" spans="1:10">
      <c r="A187" s="1">
        <v>184</v>
      </c>
      <c r="B187" s="6">
        <v>96</v>
      </c>
      <c r="C187" s="6" t="str">
        <f t="shared" si="10"/>
        <v>убийство</v>
      </c>
      <c r="D187" s="2">
        <v>32440</v>
      </c>
      <c r="E187" s="1" t="s">
        <v>3</v>
      </c>
      <c r="F187" s="2"/>
      <c r="G187" s="2">
        <v>36823</v>
      </c>
      <c r="H187" s="3" t="str">
        <f t="shared" si="11"/>
        <v>скорпион</v>
      </c>
      <c r="I187" s="2">
        <v>32440</v>
      </c>
      <c r="J187" s="3" t="b">
        <f t="shared" si="12"/>
        <v>0</v>
      </c>
    </row>
    <row r="188" spans="1:10">
      <c r="A188" s="1">
        <v>185</v>
      </c>
      <c r="B188" s="6">
        <v>96</v>
      </c>
      <c r="C188" s="6" t="str">
        <f t="shared" si="10"/>
        <v>убийство</v>
      </c>
      <c r="D188" s="2">
        <v>33560</v>
      </c>
      <c r="E188" s="1" t="s">
        <v>3</v>
      </c>
      <c r="F188" s="2"/>
      <c r="G188" s="2">
        <v>36848</v>
      </c>
      <c r="H188" s="3" t="str">
        <f t="shared" si="11"/>
        <v>скорпион</v>
      </c>
      <c r="I188" s="2">
        <v>33560</v>
      </c>
      <c r="J188" s="3" t="b">
        <f t="shared" si="12"/>
        <v>0</v>
      </c>
    </row>
    <row r="189" spans="1:10">
      <c r="A189" s="1">
        <v>186</v>
      </c>
      <c r="B189" s="6">
        <v>96</v>
      </c>
      <c r="C189" s="6" t="str">
        <f t="shared" si="10"/>
        <v>убийство</v>
      </c>
      <c r="D189" s="2">
        <v>32382</v>
      </c>
      <c r="E189" s="1" t="s">
        <v>3</v>
      </c>
      <c r="F189" s="2"/>
      <c r="G189" s="2">
        <v>36765</v>
      </c>
      <c r="H189" s="3" t="str">
        <f t="shared" si="11"/>
        <v>дева</v>
      </c>
      <c r="I189" s="2">
        <v>32382</v>
      </c>
      <c r="J189" s="3" t="b">
        <f t="shared" si="12"/>
        <v>0</v>
      </c>
    </row>
    <row r="190" spans="1:10">
      <c r="A190" s="1">
        <v>187</v>
      </c>
      <c r="B190" s="6">
        <v>96</v>
      </c>
      <c r="C190" s="6" t="str">
        <f t="shared" si="10"/>
        <v>убийство</v>
      </c>
      <c r="D190" s="2">
        <v>34004</v>
      </c>
      <c r="E190" s="1" t="s">
        <v>3</v>
      </c>
      <c r="F190" s="2"/>
      <c r="G190" s="2">
        <v>36560</v>
      </c>
      <c r="H190" s="3" t="str">
        <f t="shared" si="11"/>
        <v>водолей</v>
      </c>
      <c r="I190" s="2">
        <v>34004</v>
      </c>
      <c r="J190" s="3" t="b">
        <f t="shared" si="12"/>
        <v>0</v>
      </c>
    </row>
    <row r="191" spans="1:10">
      <c r="A191" s="1">
        <v>188</v>
      </c>
      <c r="B191" s="6">
        <v>96</v>
      </c>
      <c r="C191" s="6" t="str">
        <f t="shared" si="10"/>
        <v>убийство</v>
      </c>
      <c r="D191" s="2">
        <v>31485</v>
      </c>
      <c r="E191" s="1" t="s">
        <v>3</v>
      </c>
      <c r="F191" s="2"/>
      <c r="G191" s="2">
        <v>36599</v>
      </c>
      <c r="H191" s="3" t="str">
        <f t="shared" si="11"/>
        <v>рыба</v>
      </c>
      <c r="I191" s="2">
        <v>31485</v>
      </c>
      <c r="J191" s="3" t="b">
        <f t="shared" si="12"/>
        <v>0</v>
      </c>
    </row>
    <row r="192" spans="1:10">
      <c r="A192" s="1">
        <v>189</v>
      </c>
      <c r="B192" s="6">
        <v>96</v>
      </c>
      <c r="C192" s="6" t="str">
        <f t="shared" si="10"/>
        <v>убийство</v>
      </c>
      <c r="D192" s="2">
        <v>31620</v>
      </c>
      <c r="E192" s="1" t="s">
        <v>3</v>
      </c>
      <c r="F192" s="2"/>
      <c r="G192" s="2">
        <v>36734</v>
      </c>
      <c r="H192" s="3" t="str">
        <f t="shared" si="11"/>
        <v>лев</v>
      </c>
      <c r="I192" s="2">
        <v>31620</v>
      </c>
      <c r="J192" s="3" t="b">
        <f t="shared" si="12"/>
        <v>0</v>
      </c>
    </row>
    <row r="193" spans="1:10">
      <c r="A193" s="1">
        <v>190</v>
      </c>
      <c r="B193" s="6">
        <v>96</v>
      </c>
      <c r="C193" s="6" t="str">
        <f t="shared" si="10"/>
        <v>убийство</v>
      </c>
      <c r="D193" s="2">
        <v>30341</v>
      </c>
      <c r="E193" s="1" t="s">
        <v>3</v>
      </c>
      <c r="F193" s="2"/>
      <c r="G193" s="2">
        <v>36550</v>
      </c>
      <c r="H193" s="3" t="str">
        <f t="shared" si="11"/>
        <v>водолей</v>
      </c>
      <c r="I193" s="2">
        <v>30341</v>
      </c>
      <c r="J193" s="3" t="b">
        <f t="shared" si="12"/>
        <v>0</v>
      </c>
    </row>
    <row r="194" spans="1:10">
      <c r="A194" s="1">
        <v>191</v>
      </c>
      <c r="B194" s="6">
        <v>96</v>
      </c>
      <c r="C194" s="6" t="str">
        <f t="shared" si="10"/>
        <v>убийство</v>
      </c>
      <c r="D194" s="2">
        <v>33819</v>
      </c>
      <c r="E194" s="1" t="s">
        <v>3</v>
      </c>
      <c r="F194" s="2"/>
      <c r="G194" s="2">
        <v>36741</v>
      </c>
      <c r="H194" s="3" t="str">
        <f t="shared" si="11"/>
        <v>лев</v>
      </c>
      <c r="I194" s="2">
        <v>33819</v>
      </c>
      <c r="J194" s="3" t="b">
        <f t="shared" si="12"/>
        <v>0</v>
      </c>
    </row>
    <row r="195" spans="1:10">
      <c r="A195" s="1">
        <v>192</v>
      </c>
      <c r="B195" s="6">
        <v>96</v>
      </c>
      <c r="C195" s="6" t="str">
        <f t="shared" si="10"/>
        <v>убийство</v>
      </c>
      <c r="D195" s="2">
        <v>33800</v>
      </c>
      <c r="E195" s="1" t="s">
        <v>3</v>
      </c>
      <c r="F195" s="2"/>
      <c r="G195" s="2">
        <v>36722</v>
      </c>
      <c r="H195" s="3" t="str">
        <f t="shared" si="11"/>
        <v>рак</v>
      </c>
      <c r="I195" s="2">
        <v>33800</v>
      </c>
      <c r="J195" s="3" t="b">
        <f t="shared" si="12"/>
        <v>0</v>
      </c>
    </row>
    <row r="196" spans="1:10">
      <c r="A196" s="1">
        <v>193</v>
      </c>
      <c r="B196" s="6">
        <v>96</v>
      </c>
      <c r="C196" s="6" t="str">
        <f t="shared" ref="C196:C259" si="13">IF(B196=96,"убийство",IF(B196=103,"УПТВЗ",IF(B196=175,"Кража",IF(B196=176,"ПИРВЧИ",IF(B196=177,"Мошенничество",IF(B196=178,"Грабеж",IF(B196=179,"Разбой",IF(B196=233,"Терроризм",IF(B196=257,"хулиганство",IF(B196=259,"наркотики"))))))))))</f>
        <v>убийство</v>
      </c>
      <c r="D196" s="2">
        <v>29572</v>
      </c>
      <c r="E196" s="1" t="s">
        <v>3</v>
      </c>
      <c r="F196" s="2"/>
      <c r="G196" s="2">
        <v>36877</v>
      </c>
      <c r="H196" s="3" t="str">
        <f t="shared" si="11"/>
        <v>стрелец</v>
      </c>
      <c r="I196" s="2">
        <v>29572</v>
      </c>
      <c r="J196" s="3" t="b">
        <f t="shared" si="12"/>
        <v>0</v>
      </c>
    </row>
    <row r="197" spans="1:10">
      <c r="A197" s="1">
        <v>194</v>
      </c>
      <c r="B197" s="6">
        <v>96</v>
      </c>
      <c r="C197" s="6" t="str">
        <f t="shared" si="13"/>
        <v>убийство</v>
      </c>
      <c r="D197" s="2">
        <v>29062</v>
      </c>
      <c r="E197" s="1" t="s">
        <v>3</v>
      </c>
      <c r="F197" s="2"/>
      <c r="G197" s="2">
        <v>36733</v>
      </c>
      <c r="H197" s="3" t="str">
        <f t="shared" ref="H197:H260" si="14">IF((G197-G$3)&lt;20,"Козерог",IF((G197-G$3)&lt;51,"водолей",IF((G197-G$3)&lt;80,"рыба",IF((G197-G$3)&lt;111,"Овен",IF((G197-G$3)&lt;141,"телец",IF((G197-G$3)&lt;173,"близнец",IF((G197-G$3)&lt;204,"рак",IF((G197-G$3)&lt;236,"лев",IF((G197-G$3)&lt;267,"дева",IF((G197-G$3)&lt;297,"весы",IF((G197-G$3)&lt;327,"скорпион",IF((G197-G$3)&lt;356,"стрелец",IF((G197-G$3)&gt;356,"козерог")))))))))))))</f>
        <v>лев</v>
      </c>
      <c r="I197" s="2">
        <v>29062</v>
      </c>
      <c r="J197" s="3" t="b">
        <f t="shared" ref="J197:J260" si="15">IF(J$2=H197,IF(M$2=C197,1))</f>
        <v>0</v>
      </c>
    </row>
    <row r="198" spans="1:10">
      <c r="A198" s="1">
        <v>195</v>
      </c>
      <c r="B198" s="6">
        <v>179</v>
      </c>
      <c r="C198" s="6" t="str">
        <f t="shared" si="13"/>
        <v>Разбой</v>
      </c>
      <c r="D198" s="2">
        <v>22346</v>
      </c>
      <c r="E198" s="1" t="s">
        <v>3</v>
      </c>
      <c r="F198" s="2"/>
      <c r="G198" s="2">
        <v>36591</v>
      </c>
      <c r="H198" s="3" t="str">
        <f t="shared" si="14"/>
        <v>рыба</v>
      </c>
      <c r="I198" s="2">
        <v>22346</v>
      </c>
      <c r="J198" s="3" t="b">
        <f t="shared" si="15"/>
        <v>0</v>
      </c>
    </row>
    <row r="199" spans="1:10">
      <c r="A199" s="1">
        <v>196</v>
      </c>
      <c r="B199" s="6">
        <v>96</v>
      </c>
      <c r="C199" s="6" t="str">
        <f t="shared" si="13"/>
        <v>убийство</v>
      </c>
      <c r="D199" s="2">
        <v>33815</v>
      </c>
      <c r="E199" s="1" t="s">
        <v>3</v>
      </c>
      <c r="F199" s="2"/>
      <c r="G199" s="2">
        <v>36737</v>
      </c>
      <c r="H199" s="3" t="str">
        <f t="shared" si="14"/>
        <v>лев</v>
      </c>
      <c r="I199" s="2">
        <v>33815</v>
      </c>
      <c r="J199" s="3" t="b">
        <f t="shared" si="15"/>
        <v>0</v>
      </c>
    </row>
    <row r="200" spans="1:10">
      <c r="A200" s="1">
        <v>197</v>
      </c>
      <c r="B200" s="6">
        <v>179</v>
      </c>
      <c r="C200" s="6" t="str">
        <f t="shared" si="13"/>
        <v>Разбой</v>
      </c>
      <c r="D200" s="2">
        <v>28961</v>
      </c>
      <c r="E200" s="1" t="s">
        <v>3</v>
      </c>
      <c r="F200" s="2"/>
      <c r="G200" s="2">
        <v>36632</v>
      </c>
      <c r="H200" s="3" t="str">
        <f t="shared" si="14"/>
        <v>Овен</v>
      </c>
      <c r="I200" s="2">
        <v>28961</v>
      </c>
      <c r="J200" s="3" t="b">
        <f t="shared" si="15"/>
        <v>0</v>
      </c>
    </row>
    <row r="201" spans="1:10">
      <c r="A201" s="1">
        <v>198</v>
      </c>
      <c r="B201" s="6">
        <v>179</v>
      </c>
      <c r="C201" s="6" t="str">
        <f t="shared" si="13"/>
        <v>Разбой</v>
      </c>
      <c r="D201" s="2">
        <v>29932</v>
      </c>
      <c r="E201" s="1" t="s">
        <v>3</v>
      </c>
      <c r="F201" s="2"/>
      <c r="G201" s="2">
        <v>36872</v>
      </c>
      <c r="H201" s="3" t="str">
        <f t="shared" si="14"/>
        <v>стрелец</v>
      </c>
      <c r="I201" s="2">
        <v>29932</v>
      </c>
      <c r="J201" s="3" t="b">
        <f t="shared" si="15"/>
        <v>0</v>
      </c>
    </row>
    <row r="202" spans="1:10">
      <c r="A202" s="1">
        <v>199</v>
      </c>
      <c r="B202" s="6">
        <v>179</v>
      </c>
      <c r="C202" s="6" t="str">
        <f t="shared" si="13"/>
        <v>Разбой</v>
      </c>
      <c r="D202" s="2">
        <v>31365</v>
      </c>
      <c r="E202" s="1" t="s">
        <v>3</v>
      </c>
      <c r="F202" s="2"/>
      <c r="G202" s="2">
        <v>36844</v>
      </c>
      <c r="H202" s="3" t="str">
        <f t="shared" si="14"/>
        <v>скорпион</v>
      </c>
      <c r="I202" s="2">
        <v>31365</v>
      </c>
      <c r="J202" s="3" t="b">
        <f t="shared" si="15"/>
        <v>0</v>
      </c>
    </row>
    <row r="203" spans="1:10">
      <c r="A203" s="1">
        <v>200</v>
      </c>
      <c r="B203" s="6">
        <v>179</v>
      </c>
      <c r="C203" s="6" t="str">
        <f t="shared" si="13"/>
        <v>Разбой</v>
      </c>
      <c r="D203" s="2">
        <v>31350</v>
      </c>
      <c r="E203" s="1" t="s">
        <v>3</v>
      </c>
      <c r="F203" s="2"/>
      <c r="G203" s="2">
        <v>36829</v>
      </c>
      <c r="H203" s="3" t="str">
        <f t="shared" si="14"/>
        <v>скорпион</v>
      </c>
      <c r="I203" s="2">
        <v>31350</v>
      </c>
      <c r="J203" s="3" t="b">
        <f t="shared" si="15"/>
        <v>0</v>
      </c>
    </row>
    <row r="204" spans="1:10">
      <c r="A204" s="1">
        <v>201</v>
      </c>
      <c r="B204" s="6">
        <v>179</v>
      </c>
      <c r="C204" s="6" t="str">
        <f t="shared" si="13"/>
        <v>Разбой</v>
      </c>
      <c r="D204" s="2">
        <v>34000</v>
      </c>
      <c r="E204" s="1" t="s">
        <v>3</v>
      </c>
      <c r="F204" s="2"/>
      <c r="G204" s="2">
        <v>36556</v>
      </c>
      <c r="H204" s="3" t="str">
        <f t="shared" si="14"/>
        <v>водолей</v>
      </c>
      <c r="I204" s="2">
        <v>34000</v>
      </c>
      <c r="J204" s="3" t="b">
        <f t="shared" si="15"/>
        <v>0</v>
      </c>
    </row>
    <row r="205" spans="1:10">
      <c r="A205" s="1">
        <v>202</v>
      </c>
      <c r="B205" s="6">
        <v>179</v>
      </c>
      <c r="C205" s="6" t="str">
        <f t="shared" si="13"/>
        <v>Разбой</v>
      </c>
      <c r="D205" s="2">
        <v>29454</v>
      </c>
      <c r="E205" s="1" t="s">
        <v>3</v>
      </c>
      <c r="F205" s="2"/>
      <c r="G205" s="2">
        <v>36759</v>
      </c>
      <c r="H205" s="3" t="str">
        <f t="shared" si="14"/>
        <v>лев</v>
      </c>
      <c r="I205" s="2">
        <v>29454</v>
      </c>
      <c r="J205" s="3" t="b">
        <f t="shared" si="15"/>
        <v>0</v>
      </c>
    </row>
    <row r="206" spans="1:10">
      <c r="A206" s="1">
        <v>203</v>
      </c>
      <c r="B206" s="6">
        <v>179</v>
      </c>
      <c r="C206" s="6" t="str">
        <f t="shared" si="13"/>
        <v>Разбой</v>
      </c>
      <c r="D206" s="2">
        <v>31013</v>
      </c>
      <c r="E206" s="1" t="s">
        <v>3</v>
      </c>
      <c r="F206" s="2"/>
      <c r="G206" s="2">
        <v>36857</v>
      </c>
      <c r="H206" s="3" t="str">
        <f t="shared" si="14"/>
        <v>стрелец</v>
      </c>
      <c r="I206" s="2">
        <v>31013</v>
      </c>
      <c r="J206" s="3" t="b">
        <f t="shared" si="15"/>
        <v>0</v>
      </c>
    </row>
    <row r="207" spans="1:10">
      <c r="A207" s="1">
        <v>204</v>
      </c>
      <c r="B207" s="6">
        <v>103</v>
      </c>
      <c r="C207" s="6" t="str">
        <f t="shared" si="13"/>
        <v>УПТВЗ</v>
      </c>
      <c r="D207" s="2">
        <v>32212</v>
      </c>
      <c r="E207" s="1" t="s">
        <v>3</v>
      </c>
      <c r="F207" s="2"/>
      <c r="G207" s="2">
        <v>36595</v>
      </c>
      <c r="H207" s="3" t="str">
        <f t="shared" si="14"/>
        <v>рыба</v>
      </c>
      <c r="I207" s="2">
        <v>32212</v>
      </c>
      <c r="J207" s="3" t="b">
        <f t="shared" si="15"/>
        <v>0</v>
      </c>
    </row>
    <row r="208" spans="1:10">
      <c r="A208" s="1">
        <v>205</v>
      </c>
      <c r="B208" s="6">
        <v>103</v>
      </c>
      <c r="C208" s="6" t="str">
        <f t="shared" si="13"/>
        <v>УПТВЗ</v>
      </c>
      <c r="D208" s="2">
        <v>33934</v>
      </c>
      <c r="E208" s="1" t="s">
        <v>3</v>
      </c>
      <c r="F208" s="2"/>
      <c r="G208" s="2">
        <v>36856</v>
      </c>
      <c r="H208" s="3" t="str">
        <f t="shared" si="14"/>
        <v>стрелец</v>
      </c>
      <c r="I208" s="2">
        <v>33934</v>
      </c>
      <c r="J208" s="3" t="b">
        <f t="shared" si="15"/>
        <v>0</v>
      </c>
    </row>
    <row r="209" spans="1:10">
      <c r="A209" s="1">
        <v>206</v>
      </c>
      <c r="B209" s="6">
        <v>103</v>
      </c>
      <c r="C209" s="6" t="str">
        <f t="shared" si="13"/>
        <v>УПТВЗ</v>
      </c>
      <c r="D209" s="2">
        <v>18480</v>
      </c>
      <c r="E209" s="1" t="s">
        <v>3</v>
      </c>
      <c r="F209" s="2"/>
      <c r="G209" s="2">
        <v>36743</v>
      </c>
      <c r="H209" s="3" t="str">
        <f t="shared" si="14"/>
        <v>лев</v>
      </c>
      <c r="I209" s="2">
        <v>18480</v>
      </c>
      <c r="J209" s="3" t="b">
        <f t="shared" si="15"/>
        <v>0</v>
      </c>
    </row>
    <row r="210" spans="1:10">
      <c r="A210" s="1">
        <v>207</v>
      </c>
      <c r="B210" s="6">
        <v>103</v>
      </c>
      <c r="C210" s="6" t="str">
        <f t="shared" si="13"/>
        <v>УПТВЗ</v>
      </c>
      <c r="D210" s="2">
        <v>33572</v>
      </c>
      <c r="E210" s="1" t="s">
        <v>3</v>
      </c>
      <c r="F210" s="2"/>
      <c r="G210" s="2">
        <v>36860</v>
      </c>
      <c r="H210" s="3" t="str">
        <f t="shared" si="14"/>
        <v>стрелец</v>
      </c>
      <c r="I210" s="2">
        <v>33572</v>
      </c>
      <c r="J210" s="3" t="b">
        <f t="shared" si="15"/>
        <v>0</v>
      </c>
    </row>
    <row r="211" spans="1:10">
      <c r="A211" s="1">
        <v>208</v>
      </c>
      <c r="B211" s="6">
        <v>103</v>
      </c>
      <c r="C211" s="6" t="str">
        <f t="shared" si="13"/>
        <v>УПТВЗ</v>
      </c>
      <c r="D211" s="2">
        <v>24558</v>
      </c>
      <c r="E211" s="1" t="s">
        <v>3</v>
      </c>
      <c r="F211" s="2"/>
      <c r="G211" s="2">
        <v>36612</v>
      </c>
      <c r="H211" s="3" t="str">
        <f t="shared" si="14"/>
        <v>Овен</v>
      </c>
      <c r="I211" s="2">
        <v>24558</v>
      </c>
      <c r="J211" s="3" t="b">
        <f t="shared" si="15"/>
        <v>0</v>
      </c>
    </row>
    <row r="212" spans="1:10">
      <c r="A212" s="1">
        <v>209</v>
      </c>
      <c r="B212" s="6">
        <v>179</v>
      </c>
      <c r="C212" s="6" t="str">
        <f t="shared" si="13"/>
        <v>Разбой</v>
      </c>
      <c r="D212" s="2">
        <v>27187</v>
      </c>
      <c r="E212" s="1" t="s">
        <v>3</v>
      </c>
      <c r="F212" s="2"/>
      <c r="G212" s="2">
        <v>36684</v>
      </c>
      <c r="H212" s="3" t="str">
        <f t="shared" si="14"/>
        <v>близнец</v>
      </c>
      <c r="I212" s="2">
        <v>27187</v>
      </c>
      <c r="J212" s="3" t="b">
        <f t="shared" si="15"/>
        <v>0</v>
      </c>
    </row>
    <row r="213" spans="1:10">
      <c r="A213" s="1">
        <v>210</v>
      </c>
      <c r="B213" s="6">
        <v>178</v>
      </c>
      <c r="C213" s="6" t="str">
        <f t="shared" si="13"/>
        <v>Грабеж</v>
      </c>
      <c r="D213" s="2">
        <v>28591</v>
      </c>
      <c r="E213" s="1" t="s">
        <v>3</v>
      </c>
      <c r="F213" s="2"/>
      <c r="G213" s="2">
        <v>36627</v>
      </c>
      <c r="H213" s="3" t="str">
        <f t="shared" si="14"/>
        <v>Овен</v>
      </c>
      <c r="I213" s="2">
        <v>28591</v>
      </c>
      <c r="J213" s="3" t="b">
        <f t="shared" si="15"/>
        <v>0</v>
      </c>
    </row>
    <row r="214" spans="1:10">
      <c r="A214" s="1">
        <v>211</v>
      </c>
      <c r="B214" s="6">
        <v>103</v>
      </c>
      <c r="C214" s="6" t="str">
        <f t="shared" si="13"/>
        <v>УПТВЗ</v>
      </c>
      <c r="D214" s="2">
        <v>32237</v>
      </c>
      <c r="E214" s="1" t="s">
        <v>3</v>
      </c>
      <c r="F214" s="2"/>
      <c r="G214" s="2">
        <v>36620</v>
      </c>
      <c r="H214" s="3" t="str">
        <f t="shared" si="14"/>
        <v>Овен</v>
      </c>
      <c r="I214" s="2">
        <v>32237</v>
      </c>
      <c r="J214" s="3" t="b">
        <f t="shared" si="15"/>
        <v>0</v>
      </c>
    </row>
    <row r="215" spans="1:10">
      <c r="A215" s="1">
        <v>212</v>
      </c>
      <c r="B215" s="6">
        <v>179</v>
      </c>
      <c r="C215" s="6" t="str">
        <f t="shared" si="13"/>
        <v>Разбой</v>
      </c>
      <c r="D215" s="2">
        <v>24151</v>
      </c>
      <c r="E215" s="1" t="s">
        <v>3</v>
      </c>
      <c r="F215" s="2"/>
      <c r="G215" s="2">
        <v>36569</v>
      </c>
      <c r="H215" s="3" t="str">
        <f t="shared" si="14"/>
        <v>водолей</v>
      </c>
      <c r="I215" s="2">
        <v>24151</v>
      </c>
      <c r="J215" s="3" t="b">
        <f t="shared" si="15"/>
        <v>0</v>
      </c>
    </row>
    <row r="216" spans="1:10">
      <c r="A216" s="1">
        <v>213</v>
      </c>
      <c r="B216" s="6">
        <v>175</v>
      </c>
      <c r="C216" s="6" t="str">
        <f t="shared" si="13"/>
        <v>Кража</v>
      </c>
      <c r="D216" s="2">
        <v>23438</v>
      </c>
      <c r="E216" s="1" t="s">
        <v>3</v>
      </c>
      <c r="F216" s="2"/>
      <c r="G216" s="2">
        <v>36587</v>
      </c>
      <c r="H216" s="3" t="str">
        <f t="shared" si="14"/>
        <v>рыба</v>
      </c>
      <c r="I216" s="2">
        <v>23438</v>
      </c>
      <c r="J216" s="3" t="b">
        <f t="shared" si="15"/>
        <v>0</v>
      </c>
    </row>
    <row r="217" spans="1:10">
      <c r="A217" s="1">
        <v>214</v>
      </c>
      <c r="B217" s="6">
        <v>96</v>
      </c>
      <c r="C217" s="6" t="str">
        <f t="shared" si="13"/>
        <v>убийство</v>
      </c>
      <c r="D217" s="2">
        <v>29832</v>
      </c>
      <c r="E217" s="1" t="s">
        <v>3</v>
      </c>
      <c r="F217" s="2"/>
      <c r="G217" s="2">
        <v>36772</v>
      </c>
      <c r="H217" s="3" t="str">
        <f t="shared" si="14"/>
        <v>дева</v>
      </c>
      <c r="I217" s="2">
        <v>29832</v>
      </c>
      <c r="J217" s="3" t="b">
        <f t="shared" si="15"/>
        <v>0</v>
      </c>
    </row>
    <row r="218" spans="1:10">
      <c r="A218" s="1">
        <v>215</v>
      </c>
      <c r="B218" s="6">
        <v>103</v>
      </c>
      <c r="C218" s="6" t="str">
        <f t="shared" si="13"/>
        <v>УПТВЗ</v>
      </c>
      <c r="D218" s="2">
        <v>22657</v>
      </c>
      <c r="E218" s="1" t="s">
        <v>3</v>
      </c>
      <c r="F218" s="2"/>
      <c r="G218" s="2">
        <v>36536</v>
      </c>
      <c r="H218" s="3" t="str">
        <f t="shared" si="14"/>
        <v>Козерог</v>
      </c>
      <c r="I218" s="2">
        <v>22657</v>
      </c>
      <c r="J218" s="3" t="b">
        <f t="shared" si="15"/>
        <v>0</v>
      </c>
    </row>
    <row r="219" spans="1:10">
      <c r="A219" s="1">
        <v>216</v>
      </c>
      <c r="B219" s="6">
        <v>96</v>
      </c>
      <c r="C219" s="6" t="str">
        <f t="shared" si="13"/>
        <v>убийство</v>
      </c>
      <c r="D219" s="2">
        <v>30605</v>
      </c>
      <c r="E219" s="1" t="s">
        <v>3</v>
      </c>
      <c r="F219" s="2"/>
      <c r="G219" s="2">
        <v>36815</v>
      </c>
      <c r="H219" s="3" t="str">
        <f t="shared" si="14"/>
        <v>весы</v>
      </c>
      <c r="I219" s="2">
        <v>30605</v>
      </c>
      <c r="J219" s="3" t="b">
        <f t="shared" si="15"/>
        <v>0</v>
      </c>
    </row>
    <row r="220" spans="1:10">
      <c r="A220" s="1">
        <v>217</v>
      </c>
      <c r="B220" s="6">
        <v>178</v>
      </c>
      <c r="C220" s="6" t="str">
        <f t="shared" si="13"/>
        <v>Грабеж</v>
      </c>
      <c r="D220" s="2">
        <v>27361</v>
      </c>
      <c r="E220" s="1" t="s">
        <v>3</v>
      </c>
      <c r="F220" s="2"/>
      <c r="G220" s="2">
        <v>36858</v>
      </c>
      <c r="H220" s="3" t="str">
        <f t="shared" si="14"/>
        <v>стрелец</v>
      </c>
      <c r="I220" s="2">
        <v>27361</v>
      </c>
      <c r="J220" s="3" t="b">
        <f t="shared" si="15"/>
        <v>0</v>
      </c>
    </row>
    <row r="221" spans="1:10">
      <c r="A221" s="1">
        <v>218</v>
      </c>
      <c r="B221" s="6">
        <v>179</v>
      </c>
      <c r="C221" s="6" t="str">
        <f t="shared" si="13"/>
        <v>Разбой</v>
      </c>
      <c r="D221" s="2">
        <v>31281</v>
      </c>
      <c r="E221" s="1" t="s">
        <v>3</v>
      </c>
      <c r="F221" s="2"/>
      <c r="G221" s="2">
        <v>36760</v>
      </c>
      <c r="H221" s="3" t="str">
        <f t="shared" si="14"/>
        <v>лев</v>
      </c>
      <c r="I221" s="2">
        <v>31281</v>
      </c>
      <c r="J221" s="3" t="b">
        <f t="shared" si="15"/>
        <v>0</v>
      </c>
    </row>
    <row r="222" spans="1:10">
      <c r="A222" s="1">
        <v>219</v>
      </c>
      <c r="B222" s="6">
        <v>96</v>
      </c>
      <c r="C222" s="6" t="str">
        <f t="shared" si="13"/>
        <v>убийство</v>
      </c>
      <c r="D222" s="2">
        <v>29710</v>
      </c>
      <c r="E222" s="1" t="s">
        <v>3</v>
      </c>
      <c r="F222" s="2"/>
      <c r="G222" s="2">
        <v>36650</v>
      </c>
      <c r="H222" s="3" t="str">
        <f t="shared" si="14"/>
        <v>телец</v>
      </c>
      <c r="I222" s="2">
        <v>29710</v>
      </c>
      <c r="J222" s="3" t="b">
        <f t="shared" si="15"/>
        <v>0</v>
      </c>
    </row>
    <row r="223" spans="1:10">
      <c r="A223" s="1">
        <v>220</v>
      </c>
      <c r="B223" s="6">
        <v>96</v>
      </c>
      <c r="C223" s="6" t="str">
        <f t="shared" si="13"/>
        <v>убийство</v>
      </c>
      <c r="D223" s="2">
        <v>25110</v>
      </c>
      <c r="E223" s="1" t="s">
        <v>3</v>
      </c>
      <c r="F223" s="2"/>
      <c r="G223" s="2">
        <v>36798</v>
      </c>
      <c r="H223" s="3" t="str">
        <f t="shared" si="14"/>
        <v>весы</v>
      </c>
      <c r="I223" s="2">
        <v>25110</v>
      </c>
      <c r="J223" s="3" t="b">
        <f t="shared" si="15"/>
        <v>0</v>
      </c>
    </row>
    <row r="224" spans="1:10">
      <c r="A224" s="1">
        <v>221</v>
      </c>
      <c r="B224" s="6">
        <v>96</v>
      </c>
      <c r="C224" s="6" t="str">
        <f t="shared" si="13"/>
        <v>убийство</v>
      </c>
      <c r="D224" s="2">
        <v>25388</v>
      </c>
      <c r="E224" s="1" t="s">
        <v>3</v>
      </c>
      <c r="F224" s="2"/>
      <c r="G224" s="2">
        <v>36711</v>
      </c>
      <c r="H224" s="3" t="str">
        <f t="shared" si="14"/>
        <v>рак</v>
      </c>
      <c r="I224" s="2">
        <v>25388</v>
      </c>
      <c r="J224" s="3" t="b">
        <f t="shared" si="15"/>
        <v>0</v>
      </c>
    </row>
    <row r="225" spans="1:10">
      <c r="A225" s="1">
        <v>222</v>
      </c>
      <c r="B225" s="6">
        <v>177</v>
      </c>
      <c r="C225" s="6" t="str">
        <f t="shared" si="13"/>
        <v>Мошенничество</v>
      </c>
      <c r="D225" s="2">
        <v>23927</v>
      </c>
      <c r="E225" s="1" t="s">
        <v>3</v>
      </c>
      <c r="F225" s="2"/>
      <c r="G225" s="2">
        <v>36711</v>
      </c>
      <c r="H225" s="3" t="str">
        <f t="shared" si="14"/>
        <v>рак</v>
      </c>
      <c r="I225" s="2">
        <v>23927</v>
      </c>
      <c r="J225" s="3" t="b">
        <f t="shared" si="15"/>
        <v>0</v>
      </c>
    </row>
    <row r="226" spans="1:10">
      <c r="A226" s="1">
        <v>223</v>
      </c>
      <c r="B226" s="6">
        <v>179</v>
      </c>
      <c r="C226" s="6" t="str">
        <f t="shared" si="13"/>
        <v>Разбой</v>
      </c>
      <c r="D226" s="2">
        <v>29455</v>
      </c>
      <c r="E226" s="1" t="s">
        <v>3</v>
      </c>
      <c r="F226" s="2"/>
      <c r="G226" s="2">
        <v>36760</v>
      </c>
      <c r="H226" s="3" t="str">
        <f t="shared" si="14"/>
        <v>лев</v>
      </c>
      <c r="I226" s="2">
        <v>29455</v>
      </c>
      <c r="J226" s="3" t="b">
        <f t="shared" si="15"/>
        <v>0</v>
      </c>
    </row>
    <row r="227" spans="1:10">
      <c r="A227" s="1">
        <v>224</v>
      </c>
      <c r="B227" s="6">
        <v>177</v>
      </c>
      <c r="C227" s="6" t="str">
        <f t="shared" si="13"/>
        <v>Мошенничество</v>
      </c>
      <c r="D227" s="2">
        <v>29404</v>
      </c>
      <c r="E227" s="1" t="s">
        <v>3</v>
      </c>
      <c r="F227" s="2"/>
      <c r="G227" s="2">
        <v>36709</v>
      </c>
      <c r="H227" s="3" t="str">
        <f t="shared" si="14"/>
        <v>рак</v>
      </c>
      <c r="I227" s="2">
        <v>29404</v>
      </c>
      <c r="J227" s="3" t="b">
        <f t="shared" si="15"/>
        <v>0</v>
      </c>
    </row>
    <row r="228" spans="1:10">
      <c r="A228" s="1">
        <v>225</v>
      </c>
      <c r="B228" s="6">
        <v>175</v>
      </c>
      <c r="C228" s="6" t="str">
        <f t="shared" si="13"/>
        <v>Кража</v>
      </c>
      <c r="D228" s="2">
        <v>29252</v>
      </c>
      <c r="E228" s="1" t="s">
        <v>3</v>
      </c>
      <c r="F228" s="2"/>
      <c r="G228" s="2">
        <v>36557</v>
      </c>
      <c r="H228" s="3" t="str">
        <f t="shared" si="14"/>
        <v>водолей</v>
      </c>
      <c r="I228" s="2">
        <v>29252</v>
      </c>
      <c r="J228" s="3" t="b">
        <f t="shared" si="15"/>
        <v>0</v>
      </c>
    </row>
    <row r="229" spans="1:10">
      <c r="A229" s="1">
        <v>226</v>
      </c>
      <c r="B229" s="6">
        <v>103</v>
      </c>
      <c r="C229" s="6" t="str">
        <f t="shared" si="13"/>
        <v>УПТВЗ</v>
      </c>
      <c r="D229" s="2">
        <v>32731</v>
      </c>
      <c r="E229" s="1" t="s">
        <v>3</v>
      </c>
      <c r="F229" s="2"/>
      <c r="G229" s="2">
        <v>36749</v>
      </c>
      <c r="H229" s="3" t="str">
        <f t="shared" si="14"/>
        <v>лев</v>
      </c>
      <c r="I229" s="2">
        <v>32731</v>
      </c>
      <c r="J229" s="3" t="b">
        <f t="shared" si="15"/>
        <v>0</v>
      </c>
    </row>
    <row r="230" spans="1:10">
      <c r="A230" s="1">
        <v>227</v>
      </c>
      <c r="B230" s="6">
        <v>259</v>
      </c>
      <c r="C230" s="6" t="str">
        <f t="shared" si="13"/>
        <v>наркотики</v>
      </c>
      <c r="D230" s="2">
        <v>21763</v>
      </c>
      <c r="E230" s="1" t="s">
        <v>3</v>
      </c>
      <c r="F230" s="2"/>
      <c r="G230" s="2">
        <v>36739</v>
      </c>
      <c r="H230" s="3" t="str">
        <f t="shared" si="14"/>
        <v>лев</v>
      </c>
      <c r="I230" s="2">
        <v>21763</v>
      </c>
      <c r="J230" s="3" t="b">
        <f t="shared" si="15"/>
        <v>0</v>
      </c>
    </row>
    <row r="231" spans="1:10">
      <c r="A231" s="1">
        <v>228</v>
      </c>
      <c r="B231" s="6">
        <v>96</v>
      </c>
      <c r="C231" s="6" t="str">
        <f t="shared" si="13"/>
        <v>убийство</v>
      </c>
      <c r="D231" s="2">
        <v>18160</v>
      </c>
      <c r="E231" s="1" t="s">
        <v>3</v>
      </c>
      <c r="F231" s="2"/>
      <c r="G231" s="2">
        <v>36788</v>
      </c>
      <c r="H231" s="3" t="str">
        <f t="shared" si="14"/>
        <v>дева</v>
      </c>
      <c r="I231" s="2">
        <v>18160</v>
      </c>
      <c r="J231" s="3" t="b">
        <f t="shared" si="15"/>
        <v>0</v>
      </c>
    </row>
    <row r="232" spans="1:10">
      <c r="A232" s="1">
        <v>229</v>
      </c>
      <c r="B232" s="6">
        <v>177</v>
      </c>
      <c r="C232" s="6" t="str">
        <f t="shared" si="13"/>
        <v>Мошенничество</v>
      </c>
      <c r="D232" s="2">
        <v>22551</v>
      </c>
      <c r="E232" s="1" t="s">
        <v>3</v>
      </c>
      <c r="F232" s="2"/>
      <c r="G232" s="2">
        <v>36796</v>
      </c>
      <c r="H232" s="3" t="str">
        <f t="shared" si="14"/>
        <v>весы</v>
      </c>
      <c r="I232" s="2">
        <v>22551</v>
      </c>
      <c r="J232" s="3" t="b">
        <f t="shared" si="15"/>
        <v>0</v>
      </c>
    </row>
    <row r="233" spans="1:10">
      <c r="A233" s="1">
        <v>230</v>
      </c>
      <c r="B233" s="6">
        <v>177</v>
      </c>
      <c r="C233" s="6" t="str">
        <f t="shared" si="13"/>
        <v>Мошенничество</v>
      </c>
      <c r="D233" s="2">
        <v>28965</v>
      </c>
      <c r="E233" s="1" t="s">
        <v>3</v>
      </c>
      <c r="F233" s="2"/>
      <c r="G233" s="2">
        <v>36636</v>
      </c>
      <c r="H233" s="3" t="str">
        <f t="shared" si="14"/>
        <v>Овен</v>
      </c>
      <c r="I233" s="2">
        <v>28965</v>
      </c>
      <c r="J233" s="3" t="b">
        <f t="shared" si="15"/>
        <v>0</v>
      </c>
    </row>
    <row r="234" spans="1:10">
      <c r="A234" s="1">
        <v>231</v>
      </c>
      <c r="B234" s="6">
        <v>175</v>
      </c>
      <c r="C234" s="6" t="str">
        <f t="shared" si="13"/>
        <v>Кража</v>
      </c>
      <c r="D234" s="2">
        <v>21817</v>
      </c>
      <c r="E234" s="1" t="s">
        <v>3</v>
      </c>
      <c r="F234" s="2"/>
      <c r="G234" s="2">
        <v>36793</v>
      </c>
      <c r="H234" s="3" t="str">
        <f t="shared" si="14"/>
        <v>весы</v>
      </c>
      <c r="I234" s="2">
        <v>21817</v>
      </c>
      <c r="J234" s="3" t="b">
        <f t="shared" si="15"/>
        <v>0</v>
      </c>
    </row>
    <row r="235" spans="1:10">
      <c r="A235" s="1">
        <v>232</v>
      </c>
      <c r="B235" s="6">
        <v>175</v>
      </c>
      <c r="C235" s="6" t="str">
        <f t="shared" si="13"/>
        <v>Кража</v>
      </c>
      <c r="D235" s="2">
        <v>26536</v>
      </c>
      <c r="E235" s="1" t="s">
        <v>3</v>
      </c>
      <c r="F235" s="2"/>
      <c r="G235" s="2">
        <v>36763</v>
      </c>
      <c r="H235" s="3" t="str">
        <f t="shared" si="14"/>
        <v>дева</v>
      </c>
      <c r="I235" s="2">
        <v>26536</v>
      </c>
      <c r="J235" s="3" t="b">
        <f t="shared" si="15"/>
        <v>0</v>
      </c>
    </row>
    <row r="236" spans="1:10">
      <c r="A236" s="1">
        <v>233</v>
      </c>
      <c r="B236" s="6">
        <v>176</v>
      </c>
      <c r="C236" s="6" t="str">
        <f t="shared" si="13"/>
        <v>ПИРВЧИ</v>
      </c>
      <c r="D236" s="2">
        <v>19836</v>
      </c>
      <c r="E236" s="1" t="s">
        <v>3</v>
      </c>
      <c r="F236" s="2"/>
      <c r="G236" s="2">
        <v>36638</v>
      </c>
      <c r="H236" s="3" t="str">
        <f t="shared" si="14"/>
        <v>телец</v>
      </c>
      <c r="I236" s="2">
        <v>19836</v>
      </c>
      <c r="J236" s="3" t="b">
        <f t="shared" si="15"/>
        <v>0</v>
      </c>
    </row>
    <row r="237" spans="1:10">
      <c r="A237" s="1">
        <v>234</v>
      </c>
      <c r="B237" s="6">
        <v>259</v>
      </c>
      <c r="C237" s="6" t="str">
        <f t="shared" si="13"/>
        <v>наркотики</v>
      </c>
      <c r="D237" s="2">
        <v>27395</v>
      </c>
      <c r="E237" s="1" t="s">
        <v>3</v>
      </c>
      <c r="F237" s="2"/>
      <c r="G237" s="2">
        <v>36526</v>
      </c>
      <c r="H237" s="3" t="str">
        <f t="shared" si="14"/>
        <v>Козерог</v>
      </c>
      <c r="I237" s="2">
        <v>27395</v>
      </c>
      <c r="J237" s="3" t="b">
        <f t="shared" si="15"/>
        <v>0</v>
      </c>
    </row>
    <row r="238" spans="1:10">
      <c r="A238" s="1">
        <v>235</v>
      </c>
      <c r="B238" s="6">
        <v>175</v>
      </c>
      <c r="C238" s="6" t="str">
        <f t="shared" si="13"/>
        <v>Кража</v>
      </c>
      <c r="D238" s="2">
        <v>28666</v>
      </c>
      <c r="E238" s="1" t="s">
        <v>3</v>
      </c>
      <c r="F238" s="2"/>
      <c r="G238" s="2">
        <v>36702</v>
      </c>
      <c r="H238" s="3" t="str">
        <f t="shared" si="14"/>
        <v>рак</v>
      </c>
      <c r="I238" s="2">
        <v>28666</v>
      </c>
      <c r="J238" s="3" t="b">
        <f t="shared" si="15"/>
        <v>0</v>
      </c>
    </row>
    <row r="239" spans="1:10">
      <c r="A239" s="1">
        <v>236</v>
      </c>
      <c r="B239" s="6">
        <v>175</v>
      </c>
      <c r="C239" s="6" t="str">
        <f t="shared" si="13"/>
        <v>Кража</v>
      </c>
      <c r="D239" s="2">
        <v>26741</v>
      </c>
      <c r="E239" s="1" t="s">
        <v>3</v>
      </c>
      <c r="F239" s="2"/>
      <c r="G239" s="2">
        <v>36603</v>
      </c>
      <c r="H239" s="3" t="str">
        <f t="shared" si="14"/>
        <v>рыба</v>
      </c>
      <c r="I239" s="2">
        <v>26741</v>
      </c>
      <c r="J239" s="3" t="b">
        <f t="shared" si="15"/>
        <v>0</v>
      </c>
    </row>
    <row r="240" spans="1:10">
      <c r="A240" s="1">
        <v>237</v>
      </c>
      <c r="B240" s="6">
        <v>259</v>
      </c>
      <c r="C240" s="6" t="str">
        <f t="shared" si="13"/>
        <v>наркотики</v>
      </c>
      <c r="D240" s="2">
        <v>21487</v>
      </c>
      <c r="E240" s="1" t="s">
        <v>4</v>
      </c>
      <c r="F240" s="2"/>
      <c r="G240" s="2">
        <v>36828</v>
      </c>
      <c r="H240" s="3" t="str">
        <f t="shared" si="14"/>
        <v>скорпион</v>
      </c>
      <c r="I240" s="2">
        <v>21487</v>
      </c>
      <c r="J240" s="3" t="b">
        <f t="shared" si="15"/>
        <v>0</v>
      </c>
    </row>
    <row r="241" spans="1:10">
      <c r="A241" s="1">
        <v>238</v>
      </c>
      <c r="B241" s="6">
        <v>177</v>
      </c>
      <c r="C241" s="6" t="str">
        <f t="shared" si="13"/>
        <v>Мошенничество</v>
      </c>
      <c r="D241" s="2">
        <v>27950</v>
      </c>
      <c r="E241" s="1" t="s">
        <v>3</v>
      </c>
      <c r="F241" s="2"/>
      <c r="G241" s="2">
        <v>36716</v>
      </c>
      <c r="H241" s="3" t="str">
        <f t="shared" si="14"/>
        <v>рак</v>
      </c>
      <c r="I241" s="2">
        <v>27950</v>
      </c>
      <c r="J241" s="3" t="b">
        <f t="shared" si="15"/>
        <v>0</v>
      </c>
    </row>
    <row r="242" spans="1:10">
      <c r="A242" s="1">
        <v>239</v>
      </c>
      <c r="B242" s="6">
        <v>259</v>
      </c>
      <c r="C242" s="6" t="str">
        <f t="shared" si="13"/>
        <v>наркотики</v>
      </c>
      <c r="D242" s="2">
        <v>28944</v>
      </c>
      <c r="E242" s="1" t="s">
        <v>3</v>
      </c>
      <c r="F242" s="2"/>
      <c r="G242" s="2">
        <v>36615</v>
      </c>
      <c r="H242" s="3" t="str">
        <f t="shared" si="14"/>
        <v>Овен</v>
      </c>
      <c r="I242" s="2">
        <v>28944</v>
      </c>
      <c r="J242" s="3" t="b">
        <f t="shared" si="15"/>
        <v>0</v>
      </c>
    </row>
    <row r="243" spans="1:10">
      <c r="A243" s="1">
        <v>240</v>
      </c>
      <c r="B243" s="6">
        <v>175</v>
      </c>
      <c r="C243" s="6" t="str">
        <f t="shared" si="13"/>
        <v>Кража</v>
      </c>
      <c r="D243" s="2">
        <v>23660</v>
      </c>
      <c r="E243" s="1" t="s">
        <v>3</v>
      </c>
      <c r="F243" s="2"/>
      <c r="G243" s="2">
        <v>36809</v>
      </c>
      <c r="H243" s="3" t="str">
        <f t="shared" si="14"/>
        <v>весы</v>
      </c>
      <c r="I243" s="2">
        <v>23660</v>
      </c>
      <c r="J243" s="3" t="b">
        <f t="shared" si="15"/>
        <v>0</v>
      </c>
    </row>
    <row r="244" spans="1:10">
      <c r="A244" s="1">
        <v>241</v>
      </c>
      <c r="B244" s="6">
        <v>177</v>
      </c>
      <c r="C244" s="6" t="str">
        <f t="shared" si="13"/>
        <v>Мошенничество</v>
      </c>
      <c r="D244" s="2">
        <v>25167</v>
      </c>
      <c r="E244" s="1" t="s">
        <v>4</v>
      </c>
      <c r="F244" s="2"/>
      <c r="G244" s="2">
        <v>36855</v>
      </c>
      <c r="H244" s="3" t="str">
        <f t="shared" si="14"/>
        <v>стрелец</v>
      </c>
      <c r="I244" s="2">
        <v>25167</v>
      </c>
      <c r="J244" s="3" t="b">
        <f t="shared" si="15"/>
        <v>0</v>
      </c>
    </row>
    <row r="245" spans="1:10">
      <c r="A245" s="1">
        <v>242</v>
      </c>
      <c r="B245" s="6">
        <v>96</v>
      </c>
      <c r="C245" s="6" t="str">
        <f t="shared" si="13"/>
        <v>убийство</v>
      </c>
      <c r="D245" s="2">
        <v>25209</v>
      </c>
      <c r="E245" s="1" t="s">
        <v>3</v>
      </c>
      <c r="F245" s="2"/>
      <c r="G245" s="2">
        <v>36531</v>
      </c>
      <c r="H245" s="3" t="str">
        <f t="shared" si="14"/>
        <v>Козерог</v>
      </c>
      <c r="I245" s="2">
        <v>25209</v>
      </c>
      <c r="J245" s="3" t="b">
        <f t="shared" si="15"/>
        <v>0</v>
      </c>
    </row>
    <row r="246" spans="1:10">
      <c r="A246" s="1">
        <v>243</v>
      </c>
      <c r="B246" s="6">
        <v>177</v>
      </c>
      <c r="C246" s="6" t="str">
        <f t="shared" si="13"/>
        <v>Мошенничество</v>
      </c>
      <c r="D246" s="2">
        <v>21046</v>
      </c>
      <c r="E246" s="1" t="s">
        <v>3</v>
      </c>
      <c r="F246" s="2"/>
      <c r="G246" s="2">
        <v>36752</v>
      </c>
      <c r="H246" s="3" t="str">
        <f t="shared" si="14"/>
        <v>лев</v>
      </c>
      <c r="I246" s="2">
        <v>21046</v>
      </c>
      <c r="J246" s="3" t="b">
        <f t="shared" si="15"/>
        <v>0</v>
      </c>
    </row>
    <row r="247" spans="1:10">
      <c r="A247" s="1">
        <v>244</v>
      </c>
      <c r="B247" s="6">
        <v>177</v>
      </c>
      <c r="C247" s="6" t="str">
        <f t="shared" si="13"/>
        <v>Мошенничество</v>
      </c>
      <c r="D247" s="2">
        <v>27347</v>
      </c>
      <c r="E247" s="1" t="s">
        <v>4</v>
      </c>
      <c r="F247" s="2"/>
      <c r="G247" s="2">
        <v>36844</v>
      </c>
      <c r="H247" s="3" t="str">
        <f t="shared" si="14"/>
        <v>скорпион</v>
      </c>
      <c r="I247" s="2">
        <v>27347</v>
      </c>
      <c r="J247" s="3" t="b">
        <f t="shared" si="15"/>
        <v>0</v>
      </c>
    </row>
    <row r="248" spans="1:10">
      <c r="A248" s="1">
        <v>245</v>
      </c>
      <c r="B248" s="6">
        <v>103</v>
      </c>
      <c r="C248" s="6" t="str">
        <f t="shared" si="13"/>
        <v>УПТВЗ</v>
      </c>
      <c r="D248" s="2">
        <v>27854</v>
      </c>
      <c r="E248" s="1" t="s">
        <v>3</v>
      </c>
      <c r="F248" s="2"/>
      <c r="G248" s="2">
        <v>36620</v>
      </c>
      <c r="H248" s="3" t="str">
        <f t="shared" si="14"/>
        <v>Овен</v>
      </c>
      <c r="I248" s="2">
        <v>27854</v>
      </c>
      <c r="J248" s="3" t="b">
        <f t="shared" si="15"/>
        <v>0</v>
      </c>
    </row>
    <row r="249" spans="1:10">
      <c r="A249" s="1">
        <v>246</v>
      </c>
      <c r="B249" s="6">
        <v>259</v>
      </c>
      <c r="C249" s="6" t="str">
        <f t="shared" si="13"/>
        <v>наркотики</v>
      </c>
      <c r="D249" s="2">
        <v>25949</v>
      </c>
      <c r="E249" s="1" t="s">
        <v>3</v>
      </c>
      <c r="F249" s="2"/>
      <c r="G249" s="2">
        <v>36541</v>
      </c>
      <c r="H249" s="3" t="str">
        <f t="shared" si="14"/>
        <v>Козерог</v>
      </c>
      <c r="I249" s="2">
        <v>25949</v>
      </c>
      <c r="J249" s="3" t="b">
        <f t="shared" si="15"/>
        <v>0</v>
      </c>
    </row>
    <row r="250" spans="1:10">
      <c r="A250" s="1">
        <v>247</v>
      </c>
      <c r="B250" s="6">
        <v>96</v>
      </c>
      <c r="C250" s="6" t="str">
        <f t="shared" si="13"/>
        <v>убийство</v>
      </c>
      <c r="D250" s="2">
        <v>29189</v>
      </c>
      <c r="E250" s="1" t="s">
        <v>3</v>
      </c>
      <c r="F250" s="2"/>
      <c r="G250" s="2">
        <v>36860</v>
      </c>
      <c r="H250" s="3" t="str">
        <f t="shared" si="14"/>
        <v>стрелец</v>
      </c>
      <c r="I250" s="2">
        <v>29189</v>
      </c>
      <c r="J250" s="3" t="b">
        <f t="shared" si="15"/>
        <v>0</v>
      </c>
    </row>
    <row r="251" spans="1:10">
      <c r="A251" s="1">
        <v>248</v>
      </c>
      <c r="B251" s="6">
        <v>175</v>
      </c>
      <c r="C251" s="6" t="str">
        <f t="shared" si="13"/>
        <v>Кража</v>
      </c>
      <c r="D251" s="2">
        <v>30590</v>
      </c>
      <c r="E251" s="1" t="s">
        <v>4</v>
      </c>
      <c r="F251" s="2"/>
      <c r="G251" s="2">
        <v>36800</v>
      </c>
      <c r="H251" s="3" t="str">
        <f t="shared" si="14"/>
        <v>весы</v>
      </c>
      <c r="I251" s="2">
        <v>30590</v>
      </c>
      <c r="J251" s="3" t="b">
        <f t="shared" si="15"/>
        <v>0</v>
      </c>
    </row>
    <row r="252" spans="1:10">
      <c r="A252" s="1">
        <v>249</v>
      </c>
      <c r="B252" s="6">
        <v>177</v>
      </c>
      <c r="C252" s="6" t="str">
        <f t="shared" si="13"/>
        <v>Мошенничество</v>
      </c>
      <c r="D252" s="2">
        <v>21083</v>
      </c>
      <c r="E252" s="1" t="s">
        <v>3</v>
      </c>
      <c r="F252" s="2"/>
      <c r="G252" s="2">
        <v>36789</v>
      </c>
      <c r="H252" s="3" t="str">
        <f t="shared" si="14"/>
        <v>дева</v>
      </c>
      <c r="I252" s="2">
        <v>21083</v>
      </c>
      <c r="J252" s="3" t="b">
        <f t="shared" si="15"/>
        <v>0</v>
      </c>
    </row>
    <row r="253" spans="1:10">
      <c r="A253" s="1">
        <v>250</v>
      </c>
      <c r="B253" s="6">
        <v>177</v>
      </c>
      <c r="C253" s="6" t="str">
        <f t="shared" si="13"/>
        <v>Мошенничество</v>
      </c>
      <c r="D253" s="2">
        <v>28740</v>
      </c>
      <c r="E253" s="1" t="s">
        <v>4</v>
      </c>
      <c r="F253" s="2"/>
      <c r="G253" s="2">
        <v>36776</v>
      </c>
      <c r="H253" s="3" t="str">
        <f t="shared" si="14"/>
        <v>дева</v>
      </c>
      <c r="I253" s="2">
        <v>28740</v>
      </c>
      <c r="J253" s="3" t="b">
        <f t="shared" si="15"/>
        <v>0</v>
      </c>
    </row>
    <row r="254" spans="1:10">
      <c r="A254" s="1">
        <v>251</v>
      </c>
      <c r="B254" s="6">
        <v>96</v>
      </c>
      <c r="C254" s="6" t="str">
        <f t="shared" si="13"/>
        <v>убийство</v>
      </c>
      <c r="D254" s="2">
        <v>25629</v>
      </c>
      <c r="E254" s="1" t="s">
        <v>3</v>
      </c>
      <c r="F254" s="2"/>
      <c r="G254" s="2">
        <v>36587</v>
      </c>
      <c r="H254" s="3" t="str">
        <f t="shared" si="14"/>
        <v>рыба</v>
      </c>
      <c r="I254" s="2">
        <v>25629</v>
      </c>
      <c r="J254" s="3" t="b">
        <f t="shared" si="15"/>
        <v>0</v>
      </c>
    </row>
    <row r="255" spans="1:10">
      <c r="A255" s="1">
        <v>252</v>
      </c>
      <c r="B255" s="6">
        <v>96</v>
      </c>
      <c r="C255" s="6" t="str">
        <f t="shared" si="13"/>
        <v>убийство</v>
      </c>
      <c r="D255" s="2">
        <v>22826</v>
      </c>
      <c r="E255" s="1" t="s">
        <v>3</v>
      </c>
      <c r="F255" s="2"/>
      <c r="G255" s="2">
        <v>36706</v>
      </c>
      <c r="H255" s="3" t="str">
        <f t="shared" si="14"/>
        <v>рак</v>
      </c>
      <c r="I255" s="2">
        <v>22826</v>
      </c>
      <c r="J255" s="3" t="b">
        <f t="shared" si="15"/>
        <v>0</v>
      </c>
    </row>
    <row r="256" spans="1:10">
      <c r="A256" s="1">
        <v>253</v>
      </c>
      <c r="B256" s="6">
        <v>96</v>
      </c>
      <c r="C256" s="6" t="str">
        <f t="shared" si="13"/>
        <v>убийство</v>
      </c>
      <c r="D256" s="2">
        <v>29308</v>
      </c>
      <c r="E256" s="1" t="s">
        <v>3</v>
      </c>
      <c r="F256" s="2"/>
      <c r="G256" s="2">
        <v>36613</v>
      </c>
      <c r="H256" s="3" t="str">
        <f t="shared" si="14"/>
        <v>Овен</v>
      </c>
      <c r="I256" s="2">
        <v>29308</v>
      </c>
      <c r="J256" s="3" t="b">
        <f t="shared" si="15"/>
        <v>0</v>
      </c>
    </row>
    <row r="257" spans="1:10">
      <c r="A257" s="1">
        <v>254</v>
      </c>
      <c r="B257" s="6">
        <v>96</v>
      </c>
      <c r="C257" s="6" t="str">
        <f t="shared" si="13"/>
        <v>убийство</v>
      </c>
      <c r="D257" s="2">
        <v>29054</v>
      </c>
      <c r="E257" s="1" t="s">
        <v>3</v>
      </c>
      <c r="F257" s="2"/>
      <c r="G257" s="2">
        <v>36725</v>
      </c>
      <c r="H257" s="3" t="str">
        <f t="shared" si="14"/>
        <v>рак</v>
      </c>
      <c r="I257" s="2">
        <v>29054</v>
      </c>
      <c r="J257" s="3" t="b">
        <f t="shared" si="15"/>
        <v>0</v>
      </c>
    </row>
    <row r="258" spans="1:10">
      <c r="A258" s="1">
        <v>255</v>
      </c>
      <c r="B258" s="6">
        <v>103</v>
      </c>
      <c r="C258" s="6" t="str">
        <f t="shared" si="13"/>
        <v>УПТВЗ</v>
      </c>
      <c r="D258" s="2">
        <v>25710</v>
      </c>
      <c r="E258" s="1" t="s">
        <v>3</v>
      </c>
      <c r="F258" s="2"/>
      <c r="G258" s="2">
        <v>36668</v>
      </c>
      <c r="H258" s="3" t="str">
        <f t="shared" si="14"/>
        <v>близнец</v>
      </c>
      <c r="I258" s="2">
        <v>25710</v>
      </c>
      <c r="J258" s="3" t="b">
        <f t="shared" si="15"/>
        <v>0</v>
      </c>
    </row>
    <row r="259" spans="1:10">
      <c r="A259" s="1">
        <v>256</v>
      </c>
      <c r="B259" s="6">
        <v>259</v>
      </c>
      <c r="C259" s="6" t="str">
        <f t="shared" si="13"/>
        <v>наркотики</v>
      </c>
      <c r="D259" s="2">
        <v>33434</v>
      </c>
      <c r="E259" s="1" t="s">
        <v>3</v>
      </c>
      <c r="F259" s="2"/>
      <c r="G259" s="2">
        <v>36722</v>
      </c>
      <c r="H259" s="3" t="str">
        <f t="shared" si="14"/>
        <v>рак</v>
      </c>
      <c r="I259" s="2">
        <v>33434</v>
      </c>
      <c r="J259" s="3" t="b">
        <f t="shared" si="15"/>
        <v>0</v>
      </c>
    </row>
    <row r="260" spans="1:10">
      <c r="A260" s="1">
        <v>257</v>
      </c>
      <c r="B260" s="6">
        <v>103</v>
      </c>
      <c r="C260" s="6" t="str">
        <f t="shared" ref="C260:C303" si="16">IF(B260=96,"убийство",IF(B260=103,"УПТВЗ",IF(B260=175,"Кража",IF(B260=176,"ПИРВЧИ",IF(B260=177,"Мошенничество",IF(B260=178,"Грабеж",IF(B260=179,"Разбой",IF(B260=233,"Терроризм",IF(B260=257,"хулиганство",IF(B260=259,"наркотики"))))))))))</f>
        <v>УПТВЗ</v>
      </c>
      <c r="D260" s="2">
        <v>28816</v>
      </c>
      <c r="E260" s="1" t="s">
        <v>3</v>
      </c>
      <c r="F260" s="2"/>
      <c r="G260" s="2">
        <v>36852</v>
      </c>
      <c r="H260" s="3" t="str">
        <f t="shared" si="14"/>
        <v>скорпион</v>
      </c>
      <c r="I260" s="2">
        <v>28816</v>
      </c>
      <c r="J260" s="3" t="b">
        <f t="shared" si="15"/>
        <v>0</v>
      </c>
    </row>
    <row r="261" spans="1:10">
      <c r="A261" s="1">
        <v>258</v>
      </c>
      <c r="B261" s="6">
        <v>103</v>
      </c>
      <c r="C261" s="6" t="str">
        <f t="shared" si="16"/>
        <v>УПТВЗ</v>
      </c>
      <c r="D261" s="2">
        <v>29965</v>
      </c>
      <c r="E261" s="1" t="s">
        <v>3</v>
      </c>
      <c r="F261" s="2"/>
      <c r="G261" s="2">
        <v>36539</v>
      </c>
      <c r="H261" s="3" t="str">
        <f t="shared" ref="H261:H303" si="17">IF((G261-G$3)&lt;20,"Козерог",IF((G261-G$3)&lt;51,"водолей",IF((G261-G$3)&lt;80,"рыба",IF((G261-G$3)&lt;111,"Овен",IF((G261-G$3)&lt;141,"телец",IF((G261-G$3)&lt;173,"близнец",IF((G261-G$3)&lt;204,"рак",IF((G261-G$3)&lt;236,"лев",IF((G261-G$3)&lt;267,"дева",IF((G261-G$3)&lt;297,"весы",IF((G261-G$3)&lt;327,"скорпион",IF((G261-G$3)&lt;356,"стрелец",IF((G261-G$3)&gt;356,"козерог")))))))))))))</f>
        <v>Козерог</v>
      </c>
      <c r="I261" s="2">
        <v>29965</v>
      </c>
      <c r="J261" s="3" t="b">
        <f t="shared" ref="J261:J303" si="18">IF(J$2=H261,IF(M$2=C261,1))</f>
        <v>0</v>
      </c>
    </row>
    <row r="262" spans="1:10">
      <c r="A262" s="1">
        <v>259</v>
      </c>
      <c r="B262" s="6">
        <v>103</v>
      </c>
      <c r="C262" s="6" t="str">
        <f t="shared" si="16"/>
        <v>УПТВЗ</v>
      </c>
      <c r="D262" s="2">
        <v>18166</v>
      </c>
      <c r="E262" s="1" t="s">
        <v>3</v>
      </c>
      <c r="F262" s="2"/>
      <c r="G262" s="2">
        <v>36794</v>
      </c>
      <c r="H262" s="3" t="str">
        <f t="shared" si="17"/>
        <v>весы</v>
      </c>
      <c r="I262" s="2">
        <v>18166</v>
      </c>
      <c r="J262" s="3" t="b">
        <f t="shared" si="18"/>
        <v>0</v>
      </c>
    </row>
    <row r="263" spans="1:10">
      <c r="A263" s="1">
        <v>260</v>
      </c>
      <c r="B263" s="6">
        <v>175</v>
      </c>
      <c r="C263" s="6" t="str">
        <f t="shared" si="16"/>
        <v>Кража</v>
      </c>
      <c r="D263" s="2">
        <v>26690</v>
      </c>
      <c r="E263" s="1" t="s">
        <v>3</v>
      </c>
      <c r="F263" s="2"/>
      <c r="G263" s="2">
        <v>36551</v>
      </c>
      <c r="H263" s="3" t="str">
        <f t="shared" si="17"/>
        <v>водолей</v>
      </c>
      <c r="I263" s="2">
        <v>26690</v>
      </c>
      <c r="J263" s="3" t="b">
        <f t="shared" si="18"/>
        <v>0</v>
      </c>
    </row>
    <row r="264" spans="1:10">
      <c r="A264" s="1">
        <v>261</v>
      </c>
      <c r="B264" s="6">
        <v>175</v>
      </c>
      <c r="C264" s="6" t="str">
        <f t="shared" si="16"/>
        <v>Кража</v>
      </c>
      <c r="D264" s="2">
        <v>19991</v>
      </c>
      <c r="E264" s="1" t="s">
        <v>3</v>
      </c>
      <c r="F264" s="2"/>
      <c r="G264" s="2">
        <v>36793</v>
      </c>
      <c r="H264" s="3" t="str">
        <f t="shared" si="17"/>
        <v>весы</v>
      </c>
      <c r="I264" s="2">
        <v>19991</v>
      </c>
      <c r="J264" s="3" t="b">
        <f t="shared" si="18"/>
        <v>0</v>
      </c>
    </row>
    <row r="265" spans="1:10">
      <c r="A265" s="1">
        <v>262</v>
      </c>
      <c r="B265" s="6">
        <v>177</v>
      </c>
      <c r="C265" s="6" t="str">
        <f t="shared" si="16"/>
        <v>Мошенничество</v>
      </c>
      <c r="D265" s="2">
        <v>23628</v>
      </c>
      <c r="E265" s="1" t="s">
        <v>3</v>
      </c>
      <c r="F265" s="2"/>
      <c r="G265" s="2">
        <v>36777</v>
      </c>
      <c r="H265" s="3" t="str">
        <f t="shared" si="17"/>
        <v>дева</v>
      </c>
      <c r="I265" s="2">
        <v>23628</v>
      </c>
      <c r="J265" s="3" t="b">
        <f t="shared" si="18"/>
        <v>0</v>
      </c>
    </row>
    <row r="266" spans="1:10">
      <c r="A266" s="1">
        <v>263</v>
      </c>
      <c r="B266" s="6">
        <v>177</v>
      </c>
      <c r="C266" s="6" t="str">
        <f t="shared" si="16"/>
        <v>Мошенничество</v>
      </c>
      <c r="D266" s="2">
        <v>20929</v>
      </c>
      <c r="E266" s="1" t="s">
        <v>3</v>
      </c>
      <c r="F266" s="2"/>
      <c r="G266" s="2">
        <v>36635</v>
      </c>
      <c r="H266" s="3" t="str">
        <f t="shared" si="17"/>
        <v>Овен</v>
      </c>
      <c r="I266" s="2">
        <v>20929</v>
      </c>
      <c r="J266" s="3" t="b">
        <f t="shared" si="18"/>
        <v>0</v>
      </c>
    </row>
    <row r="267" spans="1:10">
      <c r="A267" s="1">
        <v>264</v>
      </c>
      <c r="B267" s="6">
        <v>177</v>
      </c>
      <c r="C267" s="6" t="str">
        <f t="shared" si="16"/>
        <v>Мошенничество</v>
      </c>
      <c r="D267" s="2">
        <v>21585</v>
      </c>
      <c r="E267" s="1" t="s">
        <v>3</v>
      </c>
      <c r="F267" s="2"/>
      <c r="G267" s="2">
        <v>36560</v>
      </c>
      <c r="H267" s="3" t="str">
        <f t="shared" si="17"/>
        <v>водолей</v>
      </c>
      <c r="I267" s="2">
        <v>21585</v>
      </c>
      <c r="J267" s="3" t="b">
        <f t="shared" si="18"/>
        <v>0</v>
      </c>
    </row>
    <row r="268" spans="1:10">
      <c r="A268" s="1">
        <v>265</v>
      </c>
      <c r="B268" s="6">
        <v>259</v>
      </c>
      <c r="C268" s="6" t="str">
        <f t="shared" si="16"/>
        <v>наркотики</v>
      </c>
      <c r="D268" s="2">
        <v>18630</v>
      </c>
      <c r="E268" s="1" t="s">
        <v>4</v>
      </c>
      <c r="F268" s="2"/>
      <c r="G268" s="2">
        <v>36527</v>
      </c>
      <c r="H268" s="3" t="str">
        <f t="shared" si="17"/>
        <v>Козерог</v>
      </c>
      <c r="I268" s="2">
        <v>18630</v>
      </c>
      <c r="J268" s="3" t="b">
        <f t="shared" si="18"/>
        <v>0</v>
      </c>
    </row>
    <row r="269" spans="1:10">
      <c r="A269" s="1">
        <v>266</v>
      </c>
      <c r="B269" s="6">
        <v>259</v>
      </c>
      <c r="C269" s="6" t="str">
        <f t="shared" si="16"/>
        <v>наркотики</v>
      </c>
      <c r="D269" s="2">
        <v>22201</v>
      </c>
      <c r="E269" s="1" t="s">
        <v>3</v>
      </c>
      <c r="F269" s="2"/>
      <c r="G269" s="2">
        <v>36811</v>
      </c>
      <c r="H269" s="3" t="str">
        <f t="shared" si="17"/>
        <v>весы</v>
      </c>
      <c r="I269" s="2">
        <v>22201</v>
      </c>
      <c r="J269" s="3" t="b">
        <f t="shared" si="18"/>
        <v>0</v>
      </c>
    </row>
    <row r="270" spans="1:10">
      <c r="A270" s="1">
        <v>267</v>
      </c>
      <c r="B270" s="6">
        <v>177</v>
      </c>
      <c r="C270" s="6" t="str">
        <f t="shared" si="16"/>
        <v>Мошенничество</v>
      </c>
      <c r="D270" s="2">
        <v>21590</v>
      </c>
      <c r="E270" s="1" t="s">
        <v>3</v>
      </c>
      <c r="F270" s="2"/>
      <c r="G270" s="2">
        <v>36565</v>
      </c>
      <c r="H270" s="3" t="str">
        <f t="shared" si="17"/>
        <v>водолей</v>
      </c>
      <c r="I270" s="2">
        <v>21590</v>
      </c>
      <c r="J270" s="3" t="b">
        <f t="shared" si="18"/>
        <v>0</v>
      </c>
    </row>
    <row r="271" spans="1:10">
      <c r="A271" s="1">
        <v>268</v>
      </c>
      <c r="B271" s="6">
        <v>96</v>
      </c>
      <c r="C271" s="6" t="str">
        <f t="shared" si="16"/>
        <v>убийство</v>
      </c>
      <c r="D271" s="2">
        <v>31260</v>
      </c>
      <c r="E271" s="1" t="s">
        <v>3</v>
      </c>
      <c r="F271" s="2"/>
      <c r="G271" s="2">
        <v>36739</v>
      </c>
      <c r="H271" s="3" t="str">
        <f t="shared" si="17"/>
        <v>лев</v>
      </c>
      <c r="I271" s="2">
        <v>31260</v>
      </c>
      <c r="J271" s="3" t="b">
        <f t="shared" si="18"/>
        <v>0</v>
      </c>
    </row>
    <row r="272" spans="1:10">
      <c r="A272" s="1">
        <v>269</v>
      </c>
      <c r="B272" s="6">
        <v>96</v>
      </c>
      <c r="C272" s="6" t="str">
        <f t="shared" si="16"/>
        <v>убийство</v>
      </c>
      <c r="D272" s="2">
        <v>28686</v>
      </c>
      <c r="E272" s="1" t="s">
        <v>3</v>
      </c>
      <c r="F272" s="2"/>
      <c r="G272" s="2">
        <v>36722</v>
      </c>
      <c r="H272" s="3" t="str">
        <f t="shared" si="17"/>
        <v>рак</v>
      </c>
      <c r="I272" s="2">
        <v>28686</v>
      </c>
      <c r="J272" s="3" t="b">
        <f t="shared" si="18"/>
        <v>0</v>
      </c>
    </row>
    <row r="273" spans="1:10">
      <c r="A273" s="1">
        <v>270</v>
      </c>
      <c r="B273" s="6">
        <v>233</v>
      </c>
      <c r="C273" s="6" t="str">
        <f t="shared" si="16"/>
        <v>Терроризм</v>
      </c>
      <c r="D273" s="2">
        <v>32203</v>
      </c>
      <c r="E273" s="1" t="s">
        <v>3</v>
      </c>
      <c r="F273" s="2"/>
      <c r="G273" s="2">
        <v>36586</v>
      </c>
      <c r="H273" s="3" t="str">
        <f t="shared" si="17"/>
        <v>рыба</v>
      </c>
      <c r="I273" s="2">
        <v>32203</v>
      </c>
      <c r="J273" s="3" t="b">
        <f t="shared" si="18"/>
        <v>0</v>
      </c>
    </row>
    <row r="274" spans="1:10">
      <c r="A274" s="1">
        <v>271</v>
      </c>
      <c r="B274" s="6">
        <v>233</v>
      </c>
      <c r="C274" s="6" t="str">
        <f t="shared" si="16"/>
        <v>Терроризм</v>
      </c>
      <c r="D274" s="2">
        <v>32552</v>
      </c>
      <c r="E274" s="1" t="s">
        <v>3</v>
      </c>
      <c r="F274" s="2"/>
      <c r="G274" s="2">
        <v>36569</v>
      </c>
      <c r="H274" s="3" t="str">
        <f t="shared" si="17"/>
        <v>водолей</v>
      </c>
      <c r="I274" s="2">
        <v>32552</v>
      </c>
      <c r="J274" s="3" t="b">
        <f t="shared" si="18"/>
        <v>0</v>
      </c>
    </row>
    <row r="275" spans="1:10">
      <c r="A275" s="1">
        <v>272</v>
      </c>
      <c r="B275" s="6">
        <v>233</v>
      </c>
      <c r="C275" s="6" t="str">
        <f t="shared" si="16"/>
        <v>Терроризм</v>
      </c>
      <c r="D275" s="2">
        <v>32695</v>
      </c>
      <c r="E275" s="1" t="s">
        <v>3</v>
      </c>
      <c r="F275" s="2"/>
      <c r="G275" s="2">
        <v>36713</v>
      </c>
      <c r="H275" s="3" t="str">
        <f t="shared" si="17"/>
        <v>рак</v>
      </c>
      <c r="I275" s="2">
        <v>32695</v>
      </c>
      <c r="J275" s="3" t="b">
        <f t="shared" si="18"/>
        <v>0</v>
      </c>
    </row>
    <row r="276" spans="1:10">
      <c r="A276" s="1">
        <v>273</v>
      </c>
      <c r="B276" s="6">
        <v>233</v>
      </c>
      <c r="C276" s="6" t="str">
        <f t="shared" si="16"/>
        <v>Терроризм</v>
      </c>
      <c r="D276" s="2">
        <v>31335</v>
      </c>
      <c r="E276" s="1" t="s">
        <v>3</v>
      </c>
      <c r="F276" s="2"/>
      <c r="G276" s="2">
        <v>36814</v>
      </c>
      <c r="H276" s="3" t="str">
        <f t="shared" si="17"/>
        <v>весы</v>
      </c>
      <c r="I276" s="2">
        <v>31335</v>
      </c>
      <c r="J276" s="3" t="b">
        <f t="shared" si="18"/>
        <v>0</v>
      </c>
    </row>
    <row r="277" spans="1:10">
      <c r="A277" s="1">
        <v>274</v>
      </c>
      <c r="B277" s="6">
        <v>233</v>
      </c>
      <c r="C277" s="6" t="str">
        <f t="shared" si="16"/>
        <v>Терроризм</v>
      </c>
      <c r="D277" s="2">
        <v>31454</v>
      </c>
      <c r="E277" s="1" t="s">
        <v>3</v>
      </c>
      <c r="F277" s="2"/>
      <c r="G277" s="2">
        <v>36567</v>
      </c>
      <c r="H277" s="3" t="str">
        <f t="shared" si="17"/>
        <v>водолей</v>
      </c>
      <c r="I277" s="2">
        <v>31454</v>
      </c>
      <c r="J277" s="3" t="b">
        <f t="shared" si="18"/>
        <v>0</v>
      </c>
    </row>
    <row r="278" spans="1:10">
      <c r="A278" s="1">
        <v>275</v>
      </c>
      <c r="B278" s="6">
        <v>233</v>
      </c>
      <c r="C278" s="6" t="str">
        <f t="shared" si="16"/>
        <v>Терроризм</v>
      </c>
      <c r="D278" s="2">
        <v>31481</v>
      </c>
      <c r="E278" s="1" t="s">
        <v>3</v>
      </c>
      <c r="F278" s="2"/>
      <c r="G278" s="2">
        <v>36595</v>
      </c>
      <c r="H278" s="3" t="str">
        <f t="shared" si="17"/>
        <v>рыба</v>
      </c>
      <c r="I278" s="2">
        <v>31481</v>
      </c>
      <c r="J278" s="3" t="b">
        <f t="shared" si="18"/>
        <v>0</v>
      </c>
    </row>
    <row r="279" spans="1:10">
      <c r="A279" s="1">
        <v>276</v>
      </c>
      <c r="B279" s="6">
        <v>233</v>
      </c>
      <c r="C279" s="6" t="str">
        <f t="shared" si="16"/>
        <v>Терроризм</v>
      </c>
      <c r="D279" s="2">
        <v>31000</v>
      </c>
      <c r="E279" s="1" t="s">
        <v>3</v>
      </c>
      <c r="F279" s="2"/>
      <c r="G279" s="2">
        <v>36844</v>
      </c>
      <c r="H279" s="3" t="str">
        <f t="shared" si="17"/>
        <v>скорпион</v>
      </c>
      <c r="I279" s="2">
        <v>31000</v>
      </c>
      <c r="J279" s="3" t="b">
        <f t="shared" si="18"/>
        <v>0</v>
      </c>
    </row>
    <row r="280" spans="1:10">
      <c r="A280" s="1">
        <v>277</v>
      </c>
      <c r="B280" s="6">
        <v>259</v>
      </c>
      <c r="C280" s="6" t="str">
        <f t="shared" si="16"/>
        <v>наркотики</v>
      </c>
      <c r="D280" s="2">
        <v>27590</v>
      </c>
      <c r="E280" s="1" t="s">
        <v>3</v>
      </c>
      <c r="F280" s="2"/>
      <c r="G280" s="2">
        <v>36722</v>
      </c>
      <c r="H280" s="3" t="str">
        <f t="shared" si="17"/>
        <v>рак</v>
      </c>
      <c r="I280" s="2">
        <v>27590</v>
      </c>
      <c r="J280" s="3" t="b">
        <f t="shared" si="18"/>
        <v>0</v>
      </c>
    </row>
    <row r="281" spans="1:10">
      <c r="A281" s="1">
        <v>278</v>
      </c>
      <c r="B281" s="6">
        <v>178</v>
      </c>
      <c r="C281" s="6" t="str">
        <f t="shared" si="16"/>
        <v>Грабеж</v>
      </c>
      <c r="D281" s="2">
        <v>29150</v>
      </c>
      <c r="E281" s="1" t="s">
        <v>3</v>
      </c>
      <c r="F281" s="2"/>
      <c r="G281" s="2">
        <v>36821</v>
      </c>
      <c r="H281" s="3" t="str">
        <f t="shared" si="17"/>
        <v>весы</v>
      </c>
      <c r="I281" s="2">
        <v>29150</v>
      </c>
      <c r="J281" s="3" t="b">
        <f t="shared" si="18"/>
        <v>0</v>
      </c>
    </row>
    <row r="282" spans="1:10">
      <c r="A282" s="1">
        <v>279</v>
      </c>
      <c r="B282" s="6">
        <v>178</v>
      </c>
      <c r="C282" s="6" t="str">
        <f t="shared" si="16"/>
        <v>Грабеж</v>
      </c>
      <c r="D282" s="2">
        <v>33629</v>
      </c>
      <c r="E282" s="1" t="s">
        <v>3</v>
      </c>
      <c r="F282" s="2"/>
      <c r="G282" s="2">
        <v>36551</v>
      </c>
      <c r="H282" s="3" t="str">
        <f t="shared" si="17"/>
        <v>водолей</v>
      </c>
      <c r="I282" s="2">
        <v>33629</v>
      </c>
      <c r="J282" s="3" t="b">
        <f t="shared" si="18"/>
        <v>0</v>
      </c>
    </row>
    <row r="283" spans="1:10">
      <c r="A283" s="1">
        <v>280</v>
      </c>
      <c r="B283" s="6">
        <v>177</v>
      </c>
      <c r="C283" s="6" t="str">
        <f t="shared" si="16"/>
        <v>Мошенничество</v>
      </c>
      <c r="D283" s="2">
        <v>26454</v>
      </c>
      <c r="E283" s="1" t="s">
        <v>3</v>
      </c>
      <c r="F283" s="2"/>
      <c r="G283" s="2">
        <v>36681</v>
      </c>
      <c r="H283" s="3" t="str">
        <f t="shared" si="17"/>
        <v>близнец</v>
      </c>
      <c r="I283" s="2">
        <v>26454</v>
      </c>
      <c r="J283" s="3" t="b">
        <f t="shared" si="18"/>
        <v>0</v>
      </c>
    </row>
    <row r="284" spans="1:10">
      <c r="A284" s="1">
        <v>281</v>
      </c>
      <c r="B284" s="6">
        <v>177</v>
      </c>
      <c r="C284" s="6" t="str">
        <f t="shared" si="16"/>
        <v>Мошенничество</v>
      </c>
      <c r="D284" s="2">
        <v>24884</v>
      </c>
      <c r="E284" s="1" t="s">
        <v>3</v>
      </c>
      <c r="F284" s="2"/>
      <c r="G284" s="2">
        <v>36572</v>
      </c>
      <c r="H284" s="3" t="str">
        <f t="shared" si="17"/>
        <v>водолей</v>
      </c>
      <c r="I284" s="2">
        <v>24884</v>
      </c>
      <c r="J284" s="3" t="b">
        <f t="shared" si="18"/>
        <v>0</v>
      </c>
    </row>
    <row r="285" spans="1:10">
      <c r="A285" s="1">
        <v>282</v>
      </c>
      <c r="B285" s="6">
        <v>177</v>
      </c>
      <c r="C285" s="6" t="str">
        <f t="shared" si="16"/>
        <v>Мошенничество</v>
      </c>
      <c r="D285" s="2">
        <v>22860</v>
      </c>
      <c r="E285" s="1" t="s">
        <v>3</v>
      </c>
      <c r="F285" s="2"/>
      <c r="G285" s="2">
        <v>36740</v>
      </c>
      <c r="H285" s="3" t="str">
        <f t="shared" si="17"/>
        <v>лев</v>
      </c>
      <c r="I285" s="2">
        <v>22860</v>
      </c>
      <c r="J285" s="3" t="b">
        <f t="shared" si="18"/>
        <v>0</v>
      </c>
    </row>
    <row r="286" spans="1:10">
      <c r="A286" s="1">
        <v>283</v>
      </c>
      <c r="B286" s="6">
        <v>177</v>
      </c>
      <c r="C286" s="6" t="str">
        <f t="shared" si="16"/>
        <v>Мошенничество</v>
      </c>
      <c r="D286" s="2">
        <v>27769</v>
      </c>
      <c r="E286" s="1" t="s">
        <v>3</v>
      </c>
      <c r="F286" s="2"/>
      <c r="G286" s="2">
        <v>36535</v>
      </c>
      <c r="H286" s="3" t="str">
        <f t="shared" si="17"/>
        <v>Козерог</v>
      </c>
      <c r="I286" s="2">
        <v>27769</v>
      </c>
      <c r="J286" s="3" t="b">
        <f t="shared" si="18"/>
        <v>0</v>
      </c>
    </row>
    <row r="287" spans="1:10">
      <c r="A287" s="1">
        <v>284</v>
      </c>
      <c r="B287" s="6">
        <v>176</v>
      </c>
      <c r="C287" s="6" t="str">
        <f t="shared" si="16"/>
        <v>ПИРВЧИ</v>
      </c>
      <c r="D287" s="2">
        <v>22221</v>
      </c>
      <c r="E287" s="1" t="s">
        <v>3</v>
      </c>
      <c r="F287" s="2"/>
      <c r="G287" s="2">
        <v>36831</v>
      </c>
      <c r="H287" s="3" t="str">
        <f t="shared" si="17"/>
        <v>скорпион</v>
      </c>
      <c r="I287" s="2">
        <v>22221</v>
      </c>
      <c r="J287" s="3" t="b">
        <f t="shared" si="18"/>
        <v>0</v>
      </c>
    </row>
    <row r="288" spans="1:10">
      <c r="A288" s="1">
        <v>285</v>
      </c>
      <c r="B288" s="6">
        <v>96</v>
      </c>
      <c r="C288" s="6" t="str">
        <f t="shared" si="16"/>
        <v>убийство</v>
      </c>
      <c r="D288" s="2">
        <v>21158</v>
      </c>
      <c r="E288" s="1" t="s">
        <v>3</v>
      </c>
      <c r="F288" s="2"/>
      <c r="G288" s="2">
        <v>36864</v>
      </c>
      <c r="H288" s="3" t="str">
        <f t="shared" si="17"/>
        <v>стрелец</v>
      </c>
      <c r="I288" s="2">
        <v>21158</v>
      </c>
      <c r="J288" s="3" t="b">
        <f t="shared" si="18"/>
        <v>0</v>
      </c>
    </row>
    <row r="289" spans="1:10">
      <c r="A289" s="1">
        <v>286</v>
      </c>
      <c r="B289" s="6">
        <v>96</v>
      </c>
      <c r="C289" s="6" t="str">
        <f t="shared" si="16"/>
        <v>убийство</v>
      </c>
      <c r="D289" s="2">
        <v>21623</v>
      </c>
      <c r="E289" s="1" t="s">
        <v>3</v>
      </c>
      <c r="F289" s="2"/>
      <c r="G289" s="2">
        <v>36599</v>
      </c>
      <c r="H289" s="3" t="str">
        <f t="shared" si="17"/>
        <v>рыба</v>
      </c>
      <c r="I289" s="2">
        <v>21623</v>
      </c>
      <c r="J289" s="3" t="b">
        <f t="shared" si="18"/>
        <v>0</v>
      </c>
    </row>
    <row r="290" spans="1:10">
      <c r="A290" s="1">
        <v>287</v>
      </c>
      <c r="B290" s="6">
        <v>96</v>
      </c>
      <c r="C290" s="6" t="str">
        <f t="shared" si="16"/>
        <v>убийство</v>
      </c>
      <c r="D290" s="2">
        <v>25857</v>
      </c>
      <c r="E290" s="1" t="s">
        <v>3</v>
      </c>
      <c r="F290" s="2"/>
      <c r="G290" s="2">
        <v>36815</v>
      </c>
      <c r="H290" s="3" t="str">
        <f t="shared" si="17"/>
        <v>весы</v>
      </c>
      <c r="I290" s="2">
        <v>25857</v>
      </c>
      <c r="J290" s="3" t="b">
        <f t="shared" si="18"/>
        <v>0</v>
      </c>
    </row>
    <row r="291" spans="1:10">
      <c r="A291" s="1">
        <v>288</v>
      </c>
      <c r="B291" s="6">
        <v>96</v>
      </c>
      <c r="C291" s="6" t="str">
        <f t="shared" si="16"/>
        <v>убийство</v>
      </c>
      <c r="D291" s="2">
        <v>28435</v>
      </c>
      <c r="E291" s="1" t="s">
        <v>3</v>
      </c>
      <c r="F291" s="2"/>
      <c r="G291" s="2">
        <v>36836</v>
      </c>
      <c r="H291" s="3" t="str">
        <f t="shared" si="17"/>
        <v>скорпион</v>
      </c>
      <c r="I291" s="2">
        <v>28435</v>
      </c>
      <c r="J291" s="3" t="b">
        <f t="shared" si="18"/>
        <v>0</v>
      </c>
    </row>
    <row r="292" spans="1:10">
      <c r="A292" s="1">
        <v>289</v>
      </c>
      <c r="B292" s="6">
        <v>96</v>
      </c>
      <c r="C292" s="6" t="str">
        <f t="shared" si="16"/>
        <v>убийство</v>
      </c>
      <c r="D292" s="2">
        <v>29438</v>
      </c>
      <c r="E292" s="1" t="s">
        <v>3</v>
      </c>
      <c r="F292" s="2"/>
      <c r="G292" s="2">
        <v>36743</v>
      </c>
      <c r="H292" s="3" t="str">
        <f t="shared" si="17"/>
        <v>лев</v>
      </c>
      <c r="I292" s="2">
        <v>29438</v>
      </c>
      <c r="J292" s="3" t="b">
        <f t="shared" si="18"/>
        <v>0</v>
      </c>
    </row>
    <row r="293" spans="1:10">
      <c r="A293" s="1">
        <v>290</v>
      </c>
      <c r="B293" s="6">
        <v>96</v>
      </c>
      <c r="C293" s="6" t="str">
        <f t="shared" si="16"/>
        <v>убийство</v>
      </c>
      <c r="D293" s="2">
        <v>26247</v>
      </c>
      <c r="E293" s="1" t="s">
        <v>3</v>
      </c>
      <c r="F293" s="2"/>
      <c r="G293" s="2">
        <v>36840</v>
      </c>
      <c r="H293" s="3" t="str">
        <f t="shared" si="17"/>
        <v>скорпион</v>
      </c>
      <c r="I293" s="2">
        <v>26247</v>
      </c>
      <c r="J293" s="3" t="b">
        <f t="shared" si="18"/>
        <v>0</v>
      </c>
    </row>
    <row r="294" spans="1:10">
      <c r="A294" s="1">
        <v>291</v>
      </c>
      <c r="B294" s="6">
        <v>96</v>
      </c>
      <c r="C294" s="6" t="str">
        <f t="shared" si="16"/>
        <v>убийство</v>
      </c>
      <c r="D294" s="2">
        <v>30484</v>
      </c>
      <c r="E294" s="1" t="s">
        <v>3</v>
      </c>
      <c r="F294" s="2"/>
      <c r="G294" s="2">
        <v>36694</v>
      </c>
      <c r="H294" s="3" t="str">
        <f t="shared" si="17"/>
        <v>близнец</v>
      </c>
      <c r="I294" s="2">
        <v>30484</v>
      </c>
      <c r="J294" s="3" t="b">
        <f t="shared" si="18"/>
        <v>0</v>
      </c>
    </row>
    <row r="295" spans="1:10">
      <c r="A295" s="1">
        <v>292</v>
      </c>
      <c r="B295" s="6">
        <v>96</v>
      </c>
      <c r="C295" s="6" t="str">
        <f t="shared" si="16"/>
        <v>убийство</v>
      </c>
      <c r="D295" s="2">
        <v>27359</v>
      </c>
      <c r="E295" s="1" t="s">
        <v>3</v>
      </c>
      <c r="F295" s="2"/>
      <c r="G295" s="2">
        <v>36856</v>
      </c>
      <c r="H295" s="3" t="str">
        <f t="shared" si="17"/>
        <v>стрелец</v>
      </c>
      <c r="I295" s="2">
        <v>27359</v>
      </c>
      <c r="J295" s="3" t="b">
        <f t="shared" si="18"/>
        <v>0</v>
      </c>
    </row>
    <row r="296" spans="1:10">
      <c r="A296" s="1">
        <v>293</v>
      </c>
      <c r="B296" s="6">
        <v>96</v>
      </c>
      <c r="C296" s="6" t="str">
        <f t="shared" si="16"/>
        <v>убийство</v>
      </c>
      <c r="D296" s="2">
        <v>28123</v>
      </c>
      <c r="E296" s="1" t="s">
        <v>3</v>
      </c>
      <c r="F296" s="2"/>
      <c r="G296" s="2">
        <v>36889</v>
      </c>
      <c r="H296" s="3" t="str">
        <f t="shared" si="17"/>
        <v>козерог</v>
      </c>
      <c r="I296" s="2">
        <v>28123</v>
      </c>
      <c r="J296" s="3" t="b">
        <f t="shared" si="18"/>
        <v>0</v>
      </c>
    </row>
    <row r="297" spans="1:10">
      <c r="A297" s="1">
        <v>294</v>
      </c>
      <c r="B297" s="6">
        <v>96</v>
      </c>
      <c r="C297" s="6" t="str">
        <f t="shared" si="16"/>
        <v>убийство</v>
      </c>
      <c r="D297" s="2">
        <v>26032</v>
      </c>
      <c r="E297" s="1" t="s">
        <v>3</v>
      </c>
      <c r="F297" s="2"/>
      <c r="G297" s="2">
        <v>36625</v>
      </c>
      <c r="H297" s="3" t="str">
        <f t="shared" si="17"/>
        <v>Овен</v>
      </c>
      <c r="I297" s="2">
        <v>26032</v>
      </c>
      <c r="J297" s="3" t="b">
        <f t="shared" si="18"/>
        <v>0</v>
      </c>
    </row>
    <row r="298" spans="1:10">
      <c r="A298" s="1">
        <v>295</v>
      </c>
      <c r="B298" s="6">
        <v>96</v>
      </c>
      <c r="C298" s="6" t="str">
        <f t="shared" si="16"/>
        <v>убийство</v>
      </c>
      <c r="D298" s="2">
        <v>23818</v>
      </c>
      <c r="E298" s="1" t="s">
        <v>3</v>
      </c>
      <c r="F298" s="2"/>
      <c r="G298" s="2">
        <v>36602</v>
      </c>
      <c r="H298" s="3" t="str">
        <f t="shared" si="17"/>
        <v>рыба</v>
      </c>
      <c r="I298" s="2">
        <v>23818</v>
      </c>
      <c r="J298" s="3" t="b">
        <f t="shared" si="18"/>
        <v>0</v>
      </c>
    </row>
    <row r="299" spans="1:10">
      <c r="A299" s="1">
        <v>296</v>
      </c>
      <c r="B299" s="6">
        <v>96</v>
      </c>
      <c r="C299" s="6" t="str">
        <f t="shared" si="16"/>
        <v>убийство</v>
      </c>
      <c r="D299" s="2">
        <v>28444</v>
      </c>
      <c r="E299" s="1" t="s">
        <v>3</v>
      </c>
      <c r="F299" s="2"/>
      <c r="G299" s="2">
        <v>36845</v>
      </c>
      <c r="H299" s="3" t="str">
        <f t="shared" si="17"/>
        <v>скорпион</v>
      </c>
      <c r="I299" s="2">
        <v>28444</v>
      </c>
      <c r="J299" s="3" t="b">
        <f t="shared" si="18"/>
        <v>0</v>
      </c>
    </row>
    <row r="300" spans="1:10">
      <c r="A300" s="1">
        <v>297</v>
      </c>
      <c r="B300" s="6">
        <v>96</v>
      </c>
      <c r="C300" s="6" t="str">
        <f t="shared" si="16"/>
        <v>убийство</v>
      </c>
      <c r="D300" s="2">
        <v>27648</v>
      </c>
      <c r="E300" s="1" t="s">
        <v>3</v>
      </c>
      <c r="F300" s="2"/>
      <c r="G300" s="2">
        <v>36780</v>
      </c>
      <c r="H300" s="3" t="str">
        <f t="shared" si="17"/>
        <v>дева</v>
      </c>
      <c r="I300" s="2">
        <v>27648</v>
      </c>
      <c r="J300" s="3" t="b">
        <f t="shared" si="18"/>
        <v>0</v>
      </c>
    </row>
    <row r="301" spans="1:10">
      <c r="A301" s="1">
        <v>298</v>
      </c>
      <c r="B301" s="6">
        <v>96</v>
      </c>
      <c r="C301" s="6" t="str">
        <f t="shared" si="16"/>
        <v>убийство</v>
      </c>
      <c r="D301" s="2">
        <v>30365</v>
      </c>
      <c r="E301" s="1" t="s">
        <v>3</v>
      </c>
      <c r="F301" s="2"/>
      <c r="G301" s="2">
        <v>36574</v>
      </c>
      <c r="H301" s="3" t="str">
        <f t="shared" si="17"/>
        <v>водолей</v>
      </c>
      <c r="I301" s="2">
        <v>30365</v>
      </c>
      <c r="J301" s="3" t="b">
        <f t="shared" si="18"/>
        <v>0</v>
      </c>
    </row>
    <row r="302" spans="1:10">
      <c r="A302" s="1">
        <v>299</v>
      </c>
      <c r="B302" s="6">
        <v>96</v>
      </c>
      <c r="C302" s="6" t="str">
        <f t="shared" si="16"/>
        <v>убийство</v>
      </c>
      <c r="D302" s="2">
        <v>17770</v>
      </c>
      <c r="E302" s="1" t="s">
        <v>3</v>
      </c>
      <c r="F302" s="2"/>
      <c r="G302" s="2">
        <v>36763</v>
      </c>
      <c r="H302" s="3" t="str">
        <f t="shared" si="17"/>
        <v>дева</v>
      </c>
      <c r="I302" s="2">
        <v>17770</v>
      </c>
      <c r="J302" s="3" t="b">
        <f t="shared" si="18"/>
        <v>0</v>
      </c>
    </row>
    <row r="303" spans="1:10">
      <c r="A303" s="1">
        <v>300</v>
      </c>
      <c r="B303" s="6">
        <v>96</v>
      </c>
      <c r="C303" s="6" t="str">
        <f t="shared" si="16"/>
        <v>убийство</v>
      </c>
      <c r="D303" s="2">
        <v>21820</v>
      </c>
      <c r="E303" s="1" t="s">
        <v>3</v>
      </c>
      <c r="F303" s="2"/>
      <c r="G303" s="2">
        <v>36796</v>
      </c>
      <c r="H303" s="3" t="str">
        <f t="shared" si="17"/>
        <v>весы</v>
      </c>
      <c r="I303" s="2">
        <v>21820</v>
      </c>
      <c r="J303" s="3" t="b">
        <f t="shared" si="18"/>
        <v>0</v>
      </c>
    </row>
    <row r="305" spans="1:10">
      <c r="B305" s="4"/>
      <c r="J305" s="1">
        <f>COUNTIF(J4:J303,"1")</f>
        <v>0</v>
      </c>
    </row>
    <row r="306" spans="1:10">
      <c r="A306" s="1">
        <v>96</v>
      </c>
      <c r="B306" s="4">
        <f>COUNTIF(B4:B303,"96")</f>
        <v>81</v>
      </c>
      <c r="D306" s="4" t="s">
        <v>9</v>
      </c>
      <c r="G306" s="1" t="s">
        <v>19</v>
      </c>
      <c r="H306" s="1">
        <f>COUNTIF(H$4:H$303,"козерог")</f>
        <v>26</v>
      </c>
    </row>
    <row r="307" spans="1:10">
      <c r="A307" s="1">
        <v>103</v>
      </c>
      <c r="B307" s="4">
        <f>COUNTIF(B4:B303,"103")</f>
        <v>28</v>
      </c>
      <c r="D307" s="4" t="s">
        <v>10</v>
      </c>
      <c r="G307" s="1" t="s">
        <v>20</v>
      </c>
      <c r="H307" s="1">
        <f>COUNTIF(H$4:H$303,"Водолей")</f>
        <v>27</v>
      </c>
    </row>
    <row r="308" spans="1:10">
      <c r="A308" s="1">
        <v>175</v>
      </c>
      <c r="B308" s="4">
        <f>COUNTIF(B$4:B$303,"175")</f>
        <v>21</v>
      </c>
      <c r="D308" s="4" t="s">
        <v>11</v>
      </c>
      <c r="G308" s="1" t="s">
        <v>21</v>
      </c>
      <c r="H308" s="1">
        <f>COUNTIF(H$4:H$303,"рыба")</f>
        <v>35</v>
      </c>
    </row>
    <row r="309" spans="1:10">
      <c r="A309" s="1">
        <v>176</v>
      </c>
      <c r="B309" s="4">
        <f>COUNTIF(B$4:B$303,"176")</f>
        <v>12</v>
      </c>
      <c r="D309" s="4" t="s">
        <v>12</v>
      </c>
      <c r="G309" s="1" t="s">
        <v>22</v>
      </c>
      <c r="H309" s="1">
        <f>COUNTIF(H$4:H$303,"овен")</f>
        <v>25</v>
      </c>
    </row>
    <row r="310" spans="1:10">
      <c r="A310" s="1">
        <v>177</v>
      </c>
      <c r="B310" s="4">
        <f>COUNTIF(B$4:B$303,"177")</f>
        <v>46</v>
      </c>
      <c r="D310" s="4" t="s">
        <v>13</v>
      </c>
      <c r="G310" s="1" t="s">
        <v>23</v>
      </c>
      <c r="H310" s="1">
        <f>COUNTIF(H$4:H$303,"Телец")</f>
        <v>21</v>
      </c>
    </row>
    <row r="311" spans="1:10">
      <c r="A311" s="1">
        <v>178</v>
      </c>
      <c r="B311" s="4">
        <f>COUNTIF(B$4:B$303,"178")</f>
        <v>19</v>
      </c>
      <c r="D311" s="4" t="s">
        <v>14</v>
      </c>
      <c r="G311" s="1" t="s">
        <v>24</v>
      </c>
      <c r="H311" s="1">
        <f>COUNTIF(H$4:H$303,"Близнец")</f>
        <v>18</v>
      </c>
    </row>
    <row r="312" spans="1:10">
      <c r="A312" s="1">
        <v>179</v>
      </c>
      <c r="B312" s="4">
        <f>COUNTIF(B$4:B$303,"179")</f>
        <v>41</v>
      </c>
      <c r="D312" s="4" t="s">
        <v>15</v>
      </c>
      <c r="G312" s="1" t="s">
        <v>25</v>
      </c>
      <c r="H312" s="1">
        <f>COUNTIF(H$4:H$303,"Рак")</f>
        <v>26</v>
      </c>
    </row>
    <row r="313" spans="1:10">
      <c r="A313" s="1">
        <v>233</v>
      </c>
      <c r="B313" s="4">
        <f>COUNTIF(B$4:B$303,"233")</f>
        <v>17</v>
      </c>
      <c r="D313" s="4" t="s">
        <v>16</v>
      </c>
      <c r="G313" s="1" t="s">
        <v>26</v>
      </c>
      <c r="H313" s="1">
        <f>COUNTIF(H$4:H$303,"Лев")</f>
        <v>25</v>
      </c>
    </row>
    <row r="314" spans="1:10">
      <c r="A314" s="1">
        <v>257</v>
      </c>
      <c r="B314" s="4">
        <f>COUNTIF(B$4:B$303,"257")</f>
        <v>5</v>
      </c>
      <c r="D314" s="4" t="s">
        <v>17</v>
      </c>
      <c r="G314" s="1" t="s">
        <v>27</v>
      </c>
      <c r="H314" s="1">
        <f>COUNTIF(H$4:H$303,"Дева")</f>
        <v>23</v>
      </c>
    </row>
    <row r="315" spans="1:10">
      <c r="A315" s="1">
        <v>259</v>
      </c>
      <c r="B315" s="4">
        <f>COUNTIF(B$4:B$303,"259")</f>
        <v>28</v>
      </c>
      <c r="D315" s="4" t="s">
        <v>18</v>
      </c>
      <c r="G315" s="1" t="s">
        <v>28</v>
      </c>
      <c r="H315" s="1">
        <f>COUNTIF(H$4:H$303,"Весы")</f>
        <v>28</v>
      </c>
    </row>
    <row r="316" spans="1:10">
      <c r="G316" s="1" t="s">
        <v>29</v>
      </c>
      <c r="H316" s="1">
        <f>COUNTIF(H$4:H$303,"Скорпион")</f>
        <v>21</v>
      </c>
    </row>
    <row r="317" spans="1:10">
      <c r="G317" s="1" t="s">
        <v>30</v>
      </c>
      <c r="H317" s="1">
        <f>COUNTIF(H$4:H$303,"Стрелец")</f>
        <v>25</v>
      </c>
    </row>
    <row r="369" spans="1:12">
      <c r="A369" s="7" t="s">
        <v>38</v>
      </c>
      <c r="B369" s="7" t="s">
        <v>9</v>
      </c>
      <c r="C369" s="7" t="s">
        <v>10</v>
      </c>
      <c r="D369" s="8" t="s">
        <v>11</v>
      </c>
      <c r="E369" s="7" t="s">
        <v>12</v>
      </c>
      <c r="F369" s="7" t="s">
        <v>32</v>
      </c>
      <c r="G369" s="7" t="s">
        <v>14</v>
      </c>
      <c r="H369" s="7" t="s">
        <v>15</v>
      </c>
      <c r="I369" s="7" t="s">
        <v>33</v>
      </c>
      <c r="J369" s="7" t="s">
        <v>34</v>
      </c>
      <c r="K369" s="7" t="s">
        <v>35</v>
      </c>
      <c r="L369" s="7" t="s">
        <v>36</v>
      </c>
    </row>
    <row r="370" spans="1:12">
      <c r="A370" s="7" t="s">
        <v>31</v>
      </c>
      <c r="B370" s="7">
        <v>96</v>
      </c>
      <c r="C370" s="7">
        <v>103</v>
      </c>
      <c r="D370" s="13">
        <v>175</v>
      </c>
      <c r="E370" s="7">
        <v>176</v>
      </c>
      <c r="F370" s="7">
        <v>177</v>
      </c>
      <c r="G370" s="7">
        <v>178</v>
      </c>
      <c r="H370" s="7">
        <v>179</v>
      </c>
      <c r="I370" s="7">
        <v>233</v>
      </c>
      <c r="J370" s="7">
        <v>257</v>
      </c>
      <c r="K370" s="7">
        <v>259</v>
      </c>
      <c r="L370" s="7"/>
    </row>
    <row r="371" spans="1:12">
      <c r="A371" s="7" t="s">
        <v>19</v>
      </c>
      <c r="B371" s="7">
        <v>6</v>
      </c>
      <c r="C371" s="7">
        <v>2</v>
      </c>
      <c r="D371" s="13">
        <v>1</v>
      </c>
      <c r="E371" s="7">
        <v>1</v>
      </c>
      <c r="F371" s="7">
        <v>6</v>
      </c>
      <c r="G371" s="7">
        <v>2</v>
      </c>
      <c r="H371" s="7">
        <v>3</v>
      </c>
      <c r="I371" s="7">
        <v>0</v>
      </c>
      <c r="J371" s="7">
        <v>1</v>
      </c>
      <c r="K371" s="7">
        <v>4</v>
      </c>
      <c r="L371" s="7">
        <v>26</v>
      </c>
    </row>
    <row r="372" spans="1:12">
      <c r="A372" s="7" t="s">
        <v>20</v>
      </c>
      <c r="B372" s="7">
        <v>7</v>
      </c>
      <c r="C372" s="7">
        <v>1</v>
      </c>
      <c r="D372" s="13">
        <v>2</v>
      </c>
      <c r="E372" s="7">
        <v>1</v>
      </c>
      <c r="F372" s="7">
        <v>4</v>
      </c>
      <c r="G372" s="7">
        <v>2</v>
      </c>
      <c r="H372" s="7">
        <v>4</v>
      </c>
      <c r="I372" s="7">
        <v>4</v>
      </c>
      <c r="J372" s="7">
        <v>0</v>
      </c>
      <c r="K372" s="7">
        <v>2</v>
      </c>
      <c r="L372" s="7">
        <v>27</v>
      </c>
    </row>
    <row r="373" spans="1:12">
      <c r="A373" s="7" t="s">
        <v>21</v>
      </c>
      <c r="B373" s="7">
        <v>8</v>
      </c>
      <c r="C373" s="7">
        <v>2</v>
      </c>
      <c r="D373" s="13">
        <v>3</v>
      </c>
      <c r="E373" s="7">
        <v>0</v>
      </c>
      <c r="F373" s="7">
        <v>5</v>
      </c>
      <c r="G373" s="7">
        <v>2</v>
      </c>
      <c r="H373" s="7">
        <v>6</v>
      </c>
      <c r="I373" s="7">
        <v>4</v>
      </c>
      <c r="J373" s="7">
        <v>0</v>
      </c>
      <c r="K373" s="7">
        <v>5</v>
      </c>
      <c r="L373" s="7">
        <v>35</v>
      </c>
    </row>
    <row r="374" spans="1:12">
      <c r="A374" s="7" t="s">
        <v>22</v>
      </c>
      <c r="B374" s="7">
        <v>5</v>
      </c>
      <c r="C374" s="7">
        <v>5</v>
      </c>
      <c r="D374" s="13">
        <v>0</v>
      </c>
      <c r="E374" s="7">
        <v>1</v>
      </c>
      <c r="F374" s="7">
        <v>4</v>
      </c>
      <c r="G374" s="7">
        <v>1</v>
      </c>
      <c r="H374" s="7">
        <v>5</v>
      </c>
      <c r="I374" s="7">
        <v>1</v>
      </c>
      <c r="J374" s="7">
        <v>2</v>
      </c>
      <c r="K374" s="7">
        <v>1</v>
      </c>
      <c r="L374" s="7">
        <v>25</v>
      </c>
    </row>
    <row r="375" spans="1:12">
      <c r="A375" s="7" t="s">
        <v>23</v>
      </c>
      <c r="B375" s="7">
        <v>5</v>
      </c>
      <c r="C375" s="7">
        <v>3</v>
      </c>
      <c r="D375" s="13">
        <v>0</v>
      </c>
      <c r="E375" s="7">
        <v>3</v>
      </c>
      <c r="F375" s="7">
        <v>3</v>
      </c>
      <c r="G375" s="7">
        <v>2</v>
      </c>
      <c r="H375" s="7">
        <v>3</v>
      </c>
      <c r="I375" s="7">
        <v>1</v>
      </c>
      <c r="J375" s="7">
        <v>0</v>
      </c>
      <c r="K375" s="7">
        <v>1</v>
      </c>
      <c r="L375" s="7">
        <v>21</v>
      </c>
    </row>
    <row r="376" spans="1:12">
      <c r="A376" s="7" t="s">
        <v>24</v>
      </c>
      <c r="B376" s="7">
        <v>3</v>
      </c>
      <c r="C376" s="7">
        <v>3</v>
      </c>
      <c r="D376" s="13">
        <v>1</v>
      </c>
      <c r="E376" s="7">
        <v>0</v>
      </c>
      <c r="F376" s="7">
        <v>2</v>
      </c>
      <c r="G376" s="7">
        <v>2</v>
      </c>
      <c r="H376" s="7">
        <v>2</v>
      </c>
      <c r="I376" s="7">
        <v>0</v>
      </c>
      <c r="J376" s="7">
        <v>2</v>
      </c>
      <c r="K376" s="7">
        <v>3</v>
      </c>
      <c r="L376" s="7">
        <v>18</v>
      </c>
    </row>
    <row r="377" spans="1:12">
      <c r="A377" s="7" t="s">
        <v>25</v>
      </c>
      <c r="B377" s="7">
        <v>10</v>
      </c>
      <c r="C377" s="7">
        <v>3</v>
      </c>
      <c r="D377" s="13">
        <v>3</v>
      </c>
      <c r="E377" s="7">
        <v>0</v>
      </c>
      <c r="F377" s="7">
        <v>3</v>
      </c>
      <c r="G377" s="7">
        <v>1</v>
      </c>
      <c r="H377" s="7">
        <v>1</v>
      </c>
      <c r="I377" s="7">
        <v>2</v>
      </c>
      <c r="J377" s="7">
        <v>0</v>
      </c>
      <c r="K377" s="7">
        <v>3</v>
      </c>
      <c r="L377" s="7">
        <v>26</v>
      </c>
    </row>
    <row r="378" spans="1:12">
      <c r="A378" s="7" t="s">
        <v>26</v>
      </c>
      <c r="B378" s="7">
        <v>8</v>
      </c>
      <c r="C378" s="7">
        <v>3</v>
      </c>
      <c r="D378" s="13">
        <v>2</v>
      </c>
      <c r="E378" s="7">
        <v>1</v>
      </c>
      <c r="F378" s="7">
        <v>5</v>
      </c>
      <c r="G378" s="7">
        <v>1</v>
      </c>
      <c r="H378" s="7">
        <v>4</v>
      </c>
      <c r="I378" s="7">
        <v>0</v>
      </c>
      <c r="J378" s="7">
        <v>0</v>
      </c>
      <c r="K378" s="7">
        <v>1</v>
      </c>
      <c r="L378" s="7">
        <v>25</v>
      </c>
    </row>
    <row r="379" spans="1:12">
      <c r="A379" s="7" t="s">
        <v>27</v>
      </c>
      <c r="B379" s="7">
        <v>10</v>
      </c>
      <c r="C379" s="7">
        <v>0</v>
      </c>
      <c r="D379" s="13">
        <v>3</v>
      </c>
      <c r="E379" s="7">
        <v>0</v>
      </c>
      <c r="F379" s="7">
        <v>6</v>
      </c>
      <c r="G379" s="7">
        <v>2</v>
      </c>
      <c r="H379" s="7">
        <v>0</v>
      </c>
      <c r="I379" s="7">
        <v>0</v>
      </c>
      <c r="J379" s="7">
        <v>0</v>
      </c>
      <c r="K379" s="7">
        <v>2</v>
      </c>
      <c r="L379" s="7">
        <v>23</v>
      </c>
    </row>
    <row r="380" spans="1:12">
      <c r="A380" s="7" t="s">
        <v>28</v>
      </c>
      <c r="B380" s="7">
        <v>6</v>
      </c>
      <c r="C380" s="7">
        <v>2</v>
      </c>
      <c r="D380" s="13">
        <v>6</v>
      </c>
      <c r="E380" s="7">
        <v>2</v>
      </c>
      <c r="F380" s="7">
        <v>4</v>
      </c>
      <c r="G380" s="7">
        <v>2</v>
      </c>
      <c r="H380" s="7">
        <v>2</v>
      </c>
      <c r="I380" s="7">
        <v>1</v>
      </c>
      <c r="J380" s="7">
        <v>0</v>
      </c>
      <c r="K380" s="7">
        <v>3</v>
      </c>
      <c r="L380" s="7">
        <v>28</v>
      </c>
    </row>
    <row r="381" spans="1:12">
      <c r="A381" s="7" t="s">
        <v>29</v>
      </c>
      <c r="B381" s="7">
        <v>7</v>
      </c>
      <c r="C381" s="7">
        <v>2</v>
      </c>
      <c r="D381" s="13">
        <v>0</v>
      </c>
      <c r="E381" s="7">
        <v>1</v>
      </c>
      <c r="F381" s="7">
        <v>2</v>
      </c>
      <c r="G381" s="7">
        <v>0</v>
      </c>
      <c r="H381" s="7">
        <v>5</v>
      </c>
      <c r="I381" s="7">
        <v>1</v>
      </c>
      <c r="J381" s="7">
        <v>0</v>
      </c>
      <c r="K381" s="7">
        <v>2</v>
      </c>
      <c r="L381" s="7">
        <v>20</v>
      </c>
    </row>
    <row r="382" spans="1:12">
      <c r="A382" s="7" t="s">
        <v>30</v>
      </c>
      <c r="B382" s="7">
        <v>6</v>
      </c>
      <c r="C382" s="7">
        <v>2</v>
      </c>
      <c r="D382" s="13">
        <v>0</v>
      </c>
      <c r="E382" s="7">
        <v>2</v>
      </c>
      <c r="F382" s="7">
        <v>2</v>
      </c>
      <c r="G382" s="7">
        <v>2</v>
      </c>
      <c r="H382" s="7">
        <v>6</v>
      </c>
      <c r="I382" s="7">
        <v>3</v>
      </c>
      <c r="J382" s="7">
        <v>0</v>
      </c>
      <c r="K382" s="7">
        <v>1</v>
      </c>
      <c r="L382" s="7">
        <v>24</v>
      </c>
    </row>
    <row r="383" spans="1:12">
      <c r="A383" s="7" t="s">
        <v>37</v>
      </c>
      <c r="B383" s="7">
        <v>81</v>
      </c>
      <c r="C383" s="7">
        <v>28</v>
      </c>
      <c r="D383" s="13">
        <v>21</v>
      </c>
      <c r="E383" s="7">
        <v>12</v>
      </c>
      <c r="F383" s="7">
        <v>46</v>
      </c>
      <c r="G383" s="7">
        <v>19</v>
      </c>
      <c r="H383" s="7">
        <v>41</v>
      </c>
      <c r="I383" s="7">
        <v>17</v>
      </c>
      <c r="J383" s="7">
        <v>5</v>
      </c>
      <c r="K383" s="7">
        <v>28</v>
      </c>
    </row>
  </sheetData>
  <autoFilter ref="D1:D383"/>
  <mergeCells count="2">
    <mergeCell ref="J2:K2"/>
    <mergeCell ref="W9:W10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5"/>
  <sheetViews>
    <sheetView topLeftCell="D1" zoomScale="55" zoomScaleNormal="55" workbookViewId="0">
      <selection activeCell="N3" sqref="N3"/>
    </sheetView>
  </sheetViews>
  <sheetFormatPr defaultRowHeight="15"/>
  <cols>
    <col min="1" max="1" width="13" customWidth="1"/>
    <col min="2" max="2" width="17.7109375" customWidth="1"/>
    <col min="3" max="3" width="16.5703125" customWidth="1"/>
    <col min="4" max="4" width="16.7109375" customWidth="1"/>
    <col min="5" max="5" width="13.7109375" customWidth="1"/>
    <col min="6" max="6" width="17.85546875" customWidth="1"/>
    <col min="7" max="7" width="13.28515625" customWidth="1"/>
    <col min="8" max="8" width="10.42578125" customWidth="1"/>
    <col min="9" max="9" width="10" customWidth="1"/>
    <col min="10" max="10" width="9" customWidth="1"/>
    <col min="11" max="11" width="9.5703125" customWidth="1"/>
    <col min="12" max="12" width="8.85546875" customWidth="1"/>
    <col min="13" max="13" width="10.42578125" customWidth="1"/>
    <col min="14" max="17" width="10" customWidth="1"/>
    <col min="18" max="22" width="9" customWidth="1"/>
    <col min="23" max="23" width="5.5703125" customWidth="1"/>
    <col min="25" max="25" width="6.42578125" customWidth="1"/>
    <col min="26" max="26" width="13.42578125" customWidth="1"/>
    <col min="27" max="27" width="5.7109375" customWidth="1"/>
    <col min="28" max="28" width="9.140625" customWidth="1"/>
    <col min="29" max="29" width="14.5703125" style="18" customWidth="1"/>
    <col min="30" max="30" width="12.85546875" customWidth="1"/>
    <col min="31" max="31" width="11.140625" customWidth="1"/>
  </cols>
  <sheetData>
    <row r="1" spans="1:35">
      <c r="K1">
        <v>12</v>
      </c>
      <c r="N1">
        <v>10</v>
      </c>
      <c r="Y1" t="s">
        <v>106</v>
      </c>
      <c r="Z1" s="17">
        <v>16803</v>
      </c>
    </row>
    <row r="2" spans="1:35">
      <c r="A2" s="6"/>
      <c r="B2" s="6"/>
      <c r="C2" s="2"/>
      <c r="D2" s="4"/>
      <c r="E2" s="14"/>
      <c r="I2" t="str">
        <f>IF(K1=1,"Крыса",IF(K1=2,"бык",IF(K1=3,"тигр",IF(K1=4,"кролик",IF(K1=5,"дракон",IF(K1=6,"змея",IF(K1=7,"лошадь",IF(K1=8,"баран",IF(K1=9,"обезьяна",IF(K1=10,"петух",IF(K1=11,"собака",IF(K1=12,"Кабан"))))))))))))</f>
        <v>Кабан</v>
      </c>
      <c r="L2" t="str">
        <f>IF(N1=1,"убийство",IF(N1=2,"УПТВЗ",IF(N1=3,"Кража",IF(N1=4,"ПИРВЧИ",IF(N1=5,"Мошенничество",IF(N1=6,"Грабеж",IF(N1=7,"Разбой",IF(N1=8,"Терроризм",IF(N1=9,"хулиганство",IF(N1=10,"наркотики"))))))))))</f>
        <v>наркотики</v>
      </c>
      <c r="Y2" t="s">
        <v>105</v>
      </c>
      <c r="Z2" s="18">
        <v>16966</v>
      </c>
    </row>
    <row r="3" spans="1:35" ht="17.25">
      <c r="A3" s="4" t="s">
        <v>5</v>
      </c>
      <c r="B3" s="7" t="s">
        <v>0</v>
      </c>
      <c r="C3" s="7"/>
      <c r="D3" s="8" t="s">
        <v>1</v>
      </c>
      <c r="E3" s="7" t="s">
        <v>2</v>
      </c>
      <c r="F3" s="16" t="s">
        <v>107</v>
      </c>
      <c r="G3" s="31" t="s">
        <v>108</v>
      </c>
      <c r="H3" s="32"/>
      <c r="I3" s="32"/>
      <c r="J3" s="32"/>
      <c r="K3" s="34">
        <f>H305</f>
        <v>5</v>
      </c>
      <c r="M3" s="32"/>
      <c r="N3" s="32"/>
      <c r="O3" s="32"/>
      <c r="P3" s="32"/>
      <c r="Q3" s="32"/>
      <c r="R3" s="32"/>
      <c r="S3" s="32"/>
      <c r="T3" s="32"/>
      <c r="U3" s="32"/>
      <c r="V3" s="32"/>
      <c r="Y3" t="s">
        <v>104</v>
      </c>
      <c r="Z3" s="18">
        <v>34437</v>
      </c>
    </row>
    <row r="4" spans="1:35" ht="15.75" thickBot="1">
      <c r="A4" s="4">
        <v>1</v>
      </c>
      <c r="B4" s="6">
        <v>96</v>
      </c>
      <c r="C4" s="6" t="str">
        <f t="shared" ref="C4:C67" si="0">IF(B4=96,"убийство",IF(B4=103,"УПТВЗ",IF(B4=175,"Кража",IF(B4=176,"ПИРВЧИ",IF(B4=177,"Мошенничество",IF(B4=178,"Грабеж",IF(B4=179,"Разбой",IF(B4=233,"Терроризм",IF(B4=257,"хулиганство",IF(B4=259,"наркотики"))))))))))</f>
        <v>убийство</v>
      </c>
      <c r="D4" s="2">
        <v>24057</v>
      </c>
      <c r="E4" s="4" t="s">
        <v>3</v>
      </c>
      <c r="F4" s="14" t="s">
        <v>39</v>
      </c>
      <c r="G4" t="str">
        <f>IF((D4-Z$1)&lt;AB$4,AF$4,IF((D4-Z$1)&lt;AB$5,AF$5,IF((D4-Z$1)&lt;AB$6,AF$6,IF((D4-Z$1)&lt;AB$7,AF$7,IF((D4-Z$1)&lt;AB$8,AF$8,IF((D4-Z$1)&lt;AB$9,AF$9,IF((D4-Z$1)&lt;AB$10,AF$10,IF((D4-Z$1)&lt;AB$11,AF$11,IF((D4-Z$1)&lt;AB$12,AF$12,IF((D4-Z$1)&lt;AB$13,AF$13,IF((D4-Z$1)&lt;AB$14,AF$14,IF((D4-Z$1)&lt;AB$15,AF$15,IF((D4-Z$1)&lt;AB$16,AF$16,IF((D4-Z$1)&lt;AB$17,AF$17,IF((D4-Z$1)&lt;AB$18,AF$18,IF((D4-Z$1)&lt;AB$19,AF$19,IF((D4-Z$1)&lt;AB$20,AF$20,IF((D4-Z$1)&lt;AB$21,AF$21,IF((D4-Z1)&lt;AB$22,AF$22,IF((D4-Z$1)&lt;AB$23,AF$23,IF((D4-Z$1)&lt;AB$24,AF$24,IF((D4-Z$1)&lt;AB$25,AF$25,IF((D4-Z$1)&lt;AB$26,AF$26,IF((D4-Z$1)&lt;AB$27,AF$27,IF((D4-Z$1)&lt;AB$28,AF$28,IF((D4-Z$1)&lt;AB$29,AF$29,IF((D4-Z$1)&lt;AB$30,AF$30,IF((D4-Z$1)&lt;AB$31,AF$31,IF((D4-Z$1)&lt;AB$32,AF$32,IF((D4-Z$1)&lt;AB$33,AF$33,IF((D4-Z41)&lt;AB$34,AF$34,IF((D4-Z41)&lt;AB$35,AF$35,IF((D4-Z$1)&lt;AB$36,AF$36,IF((D4-Z$1)&lt;AB$37,AF$37,IF((D4-Z$1)&lt;AB$38,AF$38,IF((D4-Z$1)&lt;AB$39,AF$39,IF((D4-Z$1)&lt;AB$40,AF$40,IF((D4-Z$1)&lt;AB$41,AF$41,IF((D4-Z$1)&lt;AB$42,AF$42,IF((D4-Z$1)&lt;AB$43,AF$43,IF((D4-Z$1)&lt;AB$44,AF$44,IF((D4-Z$1)&lt;AB$45,AF$45,IF((D4-Z$1)&lt;AB$46,AF$46,IF((D4-Z$1)&lt;AB$47,AF$47,IF((D4-Z$1)&lt;AB$48,AF$48,IF((D4-Z$1)&lt;AB$49,AF$49,IF((D4-Z$1)&lt;AB$50,AF$50,IF((D4-Z41)&lt;AB$51,AF$51,IF((D4-Z$1)&lt;AB$52,AF$52,IF((D4-Z$1)&gt;AB$52,AF$53))))))))))))))))))))))))))))))))))))))))))))))))))</f>
        <v>Змея</v>
      </c>
      <c r="H4" t="b">
        <f>IF(I$2=G4,IF(L$2=C4,1))</f>
        <v>0</v>
      </c>
      <c r="W4">
        <v>1</v>
      </c>
      <c r="X4" t="s">
        <v>51</v>
      </c>
      <c r="AA4">
        <v>1</v>
      </c>
      <c r="AB4">
        <f>AC4-Z$1</f>
        <v>32</v>
      </c>
      <c r="AC4" s="18">
        <v>16835</v>
      </c>
      <c r="AD4">
        <v>1946</v>
      </c>
      <c r="AF4" t="s">
        <v>60</v>
      </c>
    </row>
    <row r="5" spans="1:35" ht="16.5" thickBot="1">
      <c r="A5" s="4">
        <v>2</v>
      </c>
      <c r="B5" s="6">
        <v>259</v>
      </c>
      <c r="C5" s="6" t="str">
        <f t="shared" si="0"/>
        <v>наркотики</v>
      </c>
      <c r="D5" s="2">
        <v>29642</v>
      </c>
      <c r="E5" s="4" t="s">
        <v>3</v>
      </c>
      <c r="F5" s="14" t="s">
        <v>40</v>
      </c>
      <c r="G5" t="str">
        <f t="shared" ref="G5:G68" si="1">IF((D5-Z$1)&lt;AB$4,AF$4,IF((D5-Z$1)&lt;AB$5,AF$5,IF((D5-Z$1)&lt;AB$6,AF$6,IF((D5-Z$1)&lt;AB$7,AF$7,IF((D5-Z$1)&lt;AB$8,AF$8,IF((D5-Z$1)&lt;AB$9,AF$9,IF((D5-Z$1)&lt;AB$10,AF$10,IF((D5-Z$1)&lt;AB$11,AF$11,IF((D5-Z$1)&lt;AB$12,AF$12,IF((D5-Z$1)&lt;AB$13,AF$13,IF((D5-Z$1)&lt;AB$14,AF$14,IF((D5-Z$1)&lt;AB$15,AF$15,IF((D5-Z$1)&lt;AB$16,AF$16,IF((D5-Z$1)&lt;AB$17,AF$17,IF((D5-Z$1)&lt;AB$18,AF$18,IF((D5-Z$1)&lt;AB$19,AF$19,IF((D5-Z$1)&lt;AB$20,AF$20,IF((D5-Z$1)&lt;AB$21,AF$21,IF((D5-Z42)&lt;AB$22,AF$22,IF((D5-Z$1)&lt;AB$23,AF$23,IF((D5-Z$1)&lt;AB$24,AF$24,IF((D5-Z$1)&lt;AB$25,AF$25,IF((D5-Z$1)&lt;AB$26,AF$26,IF((D5-Z$1)&lt;AB$27,AF$27,IF((D5-Z$1)&lt;AB$28,AF$28,IF((D5-Z$1)&lt;AB$29,AF$29,IF((D5-Z$1)&lt;AB$30,AF$30,IF((D5-Z$1)&lt;AB$31,AF$31,IF((D5-Z$1)&lt;AB$32,AF$32,IF((D5-Z$1)&lt;AB$33,AF$33,IF((D5-Z42)&lt;AB$34,AF$34,IF((D5-Z42)&lt;AB$35,AF$35,IF((D5-Z$1)&lt;AB$36,AF$36,IF((D5-Z$1)&lt;AB$37,AF$37,IF((D5-Z$1)&lt;AB$38,AF$38,IF((D5-Z$1)&lt;AB$39,AF$39,IF((D5-Z$1)&lt;AB$40,AF$40,IF((D5-Z$1)&lt;AB$41,AF$41,IF((D5-Z$1)&lt;AB$42,AF$42,IF((D5-Z$1)&lt;AB$43,AF$43,IF((D5-Z$1)&lt;AB$44,AF$44,IF((D5-Z$1)&lt;AB$45,AF$45,IF((D5-Z$1)&lt;AB$46,AF$46,IF((D5-Z$1)&lt;AB$47,AF$47,IF((D5-Z$1)&lt;AB$48,AF$48,IF((D5-Z$1)&lt;AB$49,AF$49,IF((D5-Z$1)&lt;AB$50,AF$50,IF((D5-Z42)&lt;AB$51,AF$51,IF((D5-Z$1)&lt;AB$52,AF$52,IF((D5-Z$1)&gt;AB$52,AF$53))))))))))))))))))))))))))))))))))))))))))))))))))</f>
        <v>Петух</v>
      </c>
      <c r="H5" t="b">
        <f t="shared" ref="H5:H68" si="2">IF(I$2=G5,IF(L$2=C5,1))</f>
        <v>0</v>
      </c>
      <c r="W5">
        <v>2</v>
      </c>
      <c r="X5" t="s">
        <v>52</v>
      </c>
      <c r="AA5">
        <v>2</v>
      </c>
      <c r="AB5">
        <f t="shared" ref="AB5:AB52" si="3">AC5-Z$1</f>
        <v>386</v>
      </c>
      <c r="AC5" s="18">
        <v>17189</v>
      </c>
      <c r="AD5">
        <v>1947</v>
      </c>
      <c r="AF5" s="24" t="s">
        <v>61</v>
      </c>
    </row>
    <row r="6" spans="1:35" ht="16.5" thickBot="1">
      <c r="A6" s="4">
        <v>3</v>
      </c>
      <c r="B6" s="6">
        <v>259</v>
      </c>
      <c r="C6" s="6" t="str">
        <f t="shared" si="0"/>
        <v>наркотики</v>
      </c>
      <c r="D6" s="2">
        <v>23084</v>
      </c>
      <c r="E6" s="4" t="s">
        <v>4</v>
      </c>
      <c r="F6" s="14" t="s">
        <v>40</v>
      </c>
      <c r="G6" t="str">
        <f t="shared" si="1"/>
        <v>Дракон</v>
      </c>
      <c r="H6" t="b">
        <f t="shared" si="2"/>
        <v>0</v>
      </c>
      <c r="J6" s="15"/>
      <c r="K6" s="12" t="s">
        <v>9</v>
      </c>
      <c r="L6" s="12" t="s">
        <v>10</v>
      </c>
      <c r="M6" s="12" t="s">
        <v>11</v>
      </c>
      <c r="N6" s="12" t="s">
        <v>12</v>
      </c>
      <c r="O6" s="12" t="s">
        <v>32</v>
      </c>
      <c r="P6" s="12" t="s">
        <v>14</v>
      </c>
      <c r="Q6" s="12" t="s">
        <v>15</v>
      </c>
      <c r="R6" s="12" t="s">
        <v>33</v>
      </c>
      <c r="S6" s="12" t="s">
        <v>34</v>
      </c>
      <c r="T6" s="12" t="s">
        <v>35</v>
      </c>
      <c r="U6" s="35"/>
      <c r="V6" s="35"/>
      <c r="W6">
        <v>3</v>
      </c>
      <c r="X6" t="s">
        <v>53</v>
      </c>
      <c r="AA6">
        <v>3</v>
      </c>
      <c r="AB6">
        <f t="shared" si="3"/>
        <v>770</v>
      </c>
      <c r="AC6" s="18">
        <v>17573</v>
      </c>
      <c r="AD6" s="20">
        <v>1948</v>
      </c>
      <c r="AE6" s="21" t="s">
        <v>63</v>
      </c>
      <c r="AF6" s="24" t="s">
        <v>62</v>
      </c>
      <c r="AG6" s="21" t="s">
        <v>64</v>
      </c>
      <c r="AH6" s="21" t="s">
        <v>65</v>
      </c>
      <c r="AI6" s="22" t="s">
        <v>66</v>
      </c>
    </row>
    <row r="7" spans="1:35" ht="16.5" thickBot="1">
      <c r="A7" s="4">
        <v>4</v>
      </c>
      <c r="B7" s="6">
        <v>103</v>
      </c>
      <c r="C7" s="6" t="str">
        <f t="shared" si="0"/>
        <v>УПТВЗ</v>
      </c>
      <c r="D7" s="2">
        <v>22764</v>
      </c>
      <c r="E7" s="4" t="s">
        <v>3</v>
      </c>
      <c r="F7" s="14" t="s">
        <v>41</v>
      </c>
      <c r="G7" t="str">
        <f t="shared" si="1"/>
        <v>Тигр</v>
      </c>
      <c r="H7" t="b">
        <f t="shared" si="2"/>
        <v>0</v>
      </c>
      <c r="J7" s="15" t="s">
        <v>51</v>
      </c>
      <c r="K7" s="15">
        <v>5</v>
      </c>
      <c r="L7" s="15">
        <v>0</v>
      </c>
      <c r="M7" s="15">
        <v>3</v>
      </c>
      <c r="N7" s="15">
        <v>1</v>
      </c>
      <c r="O7" s="15">
        <v>3</v>
      </c>
      <c r="P7" s="15">
        <v>1</v>
      </c>
      <c r="Q7" s="15">
        <v>4</v>
      </c>
      <c r="R7" s="15">
        <v>3</v>
      </c>
      <c r="S7" s="15">
        <v>1</v>
      </c>
      <c r="T7" s="15">
        <v>2</v>
      </c>
      <c r="U7" s="36">
        <f>SUM(K7:T7)</f>
        <v>23</v>
      </c>
      <c r="V7" s="36"/>
      <c r="W7">
        <v>4</v>
      </c>
      <c r="X7" t="s">
        <v>54</v>
      </c>
      <c r="AA7">
        <v>4</v>
      </c>
      <c r="AB7">
        <f t="shared" si="3"/>
        <v>1124</v>
      </c>
      <c r="AC7" s="18">
        <v>17927</v>
      </c>
      <c r="AD7" s="23">
        <v>1949</v>
      </c>
      <c r="AE7" s="24" t="s">
        <v>67</v>
      </c>
      <c r="AF7" s="21" t="s">
        <v>51</v>
      </c>
      <c r="AG7" s="24" t="s">
        <v>64</v>
      </c>
      <c r="AH7" s="24" t="s">
        <v>65</v>
      </c>
      <c r="AI7" s="25" t="s">
        <v>68</v>
      </c>
    </row>
    <row r="8" spans="1:35" ht="16.5" thickBot="1">
      <c r="A8" s="4">
        <v>5</v>
      </c>
      <c r="B8" s="6">
        <v>179</v>
      </c>
      <c r="C8" s="6" t="str">
        <f t="shared" si="0"/>
        <v>Разбой</v>
      </c>
      <c r="D8" s="2">
        <v>31224</v>
      </c>
      <c r="E8" s="4" t="s">
        <v>3</v>
      </c>
      <c r="F8" s="14" t="s">
        <v>42</v>
      </c>
      <c r="G8" t="str">
        <f t="shared" si="1"/>
        <v>Бык</v>
      </c>
      <c r="H8" t="b">
        <f t="shared" si="2"/>
        <v>0</v>
      </c>
      <c r="J8" s="15" t="s">
        <v>52</v>
      </c>
      <c r="K8" s="15">
        <v>3</v>
      </c>
      <c r="L8" s="15">
        <v>3</v>
      </c>
      <c r="M8" s="15">
        <v>1</v>
      </c>
      <c r="N8" s="15">
        <v>2</v>
      </c>
      <c r="O8" s="15">
        <v>3</v>
      </c>
      <c r="P8" s="15">
        <v>0</v>
      </c>
      <c r="Q8" s="15">
        <v>7</v>
      </c>
      <c r="R8" s="15">
        <v>1</v>
      </c>
      <c r="S8" s="15">
        <v>1</v>
      </c>
      <c r="T8" s="15">
        <v>0</v>
      </c>
      <c r="U8" s="36">
        <f t="shared" ref="U8:U18" si="4">SUM(K8:T8)</f>
        <v>21</v>
      </c>
      <c r="V8" s="36"/>
      <c r="W8">
        <v>5</v>
      </c>
      <c r="X8" t="s">
        <v>55</v>
      </c>
      <c r="AA8">
        <v>5</v>
      </c>
      <c r="AB8">
        <f t="shared" si="3"/>
        <v>1508</v>
      </c>
      <c r="AC8" s="18">
        <v>18311</v>
      </c>
      <c r="AD8" s="23">
        <v>1950</v>
      </c>
      <c r="AE8" s="24" t="s">
        <v>69</v>
      </c>
      <c r="AF8" s="24" t="s">
        <v>52</v>
      </c>
      <c r="AG8" s="24" t="s">
        <v>70</v>
      </c>
      <c r="AH8" s="24" t="s">
        <v>71</v>
      </c>
      <c r="AI8" s="25" t="s">
        <v>66</v>
      </c>
    </row>
    <row r="9" spans="1:35" ht="16.5" thickBot="1">
      <c r="A9" s="4">
        <v>6</v>
      </c>
      <c r="B9" s="6">
        <v>178</v>
      </c>
      <c r="C9" s="6" t="str">
        <f t="shared" si="0"/>
        <v>Грабеж</v>
      </c>
      <c r="D9" s="2">
        <v>33013</v>
      </c>
      <c r="E9" s="4" t="s">
        <v>3</v>
      </c>
      <c r="F9" s="14" t="s">
        <v>41</v>
      </c>
      <c r="G9" t="str">
        <f t="shared" si="1"/>
        <v>Лошадь</v>
      </c>
      <c r="H9" t="b">
        <f t="shared" si="2"/>
        <v>0</v>
      </c>
      <c r="J9" s="15" t="s">
        <v>53</v>
      </c>
      <c r="K9" s="15">
        <v>7</v>
      </c>
      <c r="L9" s="15">
        <v>7</v>
      </c>
      <c r="M9" s="15">
        <v>1</v>
      </c>
      <c r="N9" s="15">
        <v>0</v>
      </c>
      <c r="O9" s="15">
        <v>6</v>
      </c>
      <c r="P9" s="15">
        <v>3</v>
      </c>
      <c r="Q9" s="15">
        <v>1</v>
      </c>
      <c r="R9" s="15">
        <v>2</v>
      </c>
      <c r="S9" s="15">
        <v>0</v>
      </c>
      <c r="T9" s="15">
        <v>3</v>
      </c>
      <c r="U9" s="36">
        <f t="shared" si="4"/>
        <v>30</v>
      </c>
      <c r="V9" s="36"/>
      <c r="W9">
        <v>6</v>
      </c>
      <c r="X9" t="s">
        <v>58</v>
      </c>
      <c r="AA9">
        <v>6</v>
      </c>
      <c r="AB9">
        <f t="shared" si="3"/>
        <v>1862</v>
      </c>
      <c r="AC9" s="18">
        <v>18665</v>
      </c>
      <c r="AD9" s="23">
        <v>1951</v>
      </c>
      <c r="AE9" s="24" t="s">
        <v>72</v>
      </c>
      <c r="AF9" s="24" t="s">
        <v>53</v>
      </c>
      <c r="AG9" s="24" t="s">
        <v>70</v>
      </c>
      <c r="AH9" s="24" t="s">
        <v>71</v>
      </c>
      <c r="AI9" s="25" t="s">
        <v>68</v>
      </c>
    </row>
    <row r="10" spans="1:35" ht="16.5" thickBot="1">
      <c r="A10" s="4">
        <v>7</v>
      </c>
      <c r="B10" s="6">
        <v>177</v>
      </c>
      <c r="C10" s="6" t="str">
        <f t="shared" si="0"/>
        <v>Мошенничество</v>
      </c>
      <c r="D10" s="2">
        <v>21296</v>
      </c>
      <c r="E10" s="4" t="s">
        <v>3</v>
      </c>
      <c r="F10" s="14" t="s">
        <v>41</v>
      </c>
      <c r="G10" t="str">
        <f t="shared" si="1"/>
        <v>Собака</v>
      </c>
      <c r="H10" t="b">
        <f t="shared" si="2"/>
        <v>0</v>
      </c>
      <c r="J10" s="15" t="s">
        <v>54</v>
      </c>
      <c r="K10" s="15">
        <v>2</v>
      </c>
      <c r="L10" s="15">
        <v>1</v>
      </c>
      <c r="M10" s="15">
        <v>1</v>
      </c>
      <c r="N10" s="15">
        <v>1</v>
      </c>
      <c r="O10" s="15">
        <v>1</v>
      </c>
      <c r="P10" s="15">
        <v>0</v>
      </c>
      <c r="Q10" s="15">
        <v>0</v>
      </c>
      <c r="R10" s="15">
        <v>1</v>
      </c>
      <c r="S10" s="15">
        <v>0</v>
      </c>
      <c r="T10" s="15">
        <v>0</v>
      </c>
      <c r="U10" s="36">
        <f t="shared" si="4"/>
        <v>7</v>
      </c>
      <c r="V10" s="36"/>
      <c r="W10">
        <v>7</v>
      </c>
      <c r="X10" t="s">
        <v>57</v>
      </c>
      <c r="AA10">
        <v>7</v>
      </c>
      <c r="AB10">
        <f t="shared" si="3"/>
        <v>2217</v>
      </c>
      <c r="AC10" s="18">
        <v>19020</v>
      </c>
      <c r="AD10" s="23">
        <v>1952</v>
      </c>
      <c r="AE10" s="24" t="s">
        <v>73</v>
      </c>
      <c r="AF10" s="24" t="s">
        <v>54</v>
      </c>
      <c r="AG10" s="24" t="s">
        <v>74</v>
      </c>
      <c r="AH10" s="24" t="s">
        <v>75</v>
      </c>
      <c r="AI10" s="25" t="s">
        <v>66</v>
      </c>
    </row>
    <row r="11" spans="1:35" ht="16.5" thickBot="1">
      <c r="A11" s="4">
        <v>8</v>
      </c>
      <c r="B11" s="6">
        <v>176</v>
      </c>
      <c r="C11" s="6" t="str">
        <f t="shared" si="0"/>
        <v>ПИРВЧИ</v>
      </c>
      <c r="D11" s="2">
        <v>28577</v>
      </c>
      <c r="E11" s="4" t="s">
        <v>4</v>
      </c>
      <c r="F11" s="14" t="s">
        <v>22</v>
      </c>
      <c r="G11" t="str">
        <f t="shared" si="1"/>
        <v>Лошадь</v>
      </c>
      <c r="H11" t="b">
        <f t="shared" si="2"/>
        <v>0</v>
      </c>
      <c r="J11" s="15" t="s">
        <v>55</v>
      </c>
      <c r="K11" s="15">
        <v>6</v>
      </c>
      <c r="L11" s="15">
        <v>3</v>
      </c>
      <c r="M11" s="15">
        <v>2</v>
      </c>
      <c r="N11" s="15">
        <v>0</v>
      </c>
      <c r="O11" s="15">
        <v>4</v>
      </c>
      <c r="P11" s="15">
        <v>0</v>
      </c>
      <c r="Q11" s="15">
        <v>2</v>
      </c>
      <c r="R11" s="15">
        <v>4</v>
      </c>
      <c r="S11" s="15">
        <v>0</v>
      </c>
      <c r="T11" s="15">
        <v>2</v>
      </c>
      <c r="U11" s="36">
        <f t="shared" si="4"/>
        <v>23</v>
      </c>
      <c r="V11" s="36"/>
      <c r="W11">
        <v>8</v>
      </c>
      <c r="X11" t="s">
        <v>82</v>
      </c>
      <c r="AA11">
        <v>8</v>
      </c>
      <c r="AB11">
        <f t="shared" si="3"/>
        <v>2601</v>
      </c>
      <c r="AC11" s="18">
        <v>19404</v>
      </c>
      <c r="AD11" s="23">
        <v>1953</v>
      </c>
      <c r="AE11" s="24" t="s">
        <v>76</v>
      </c>
      <c r="AF11" s="24" t="s">
        <v>55</v>
      </c>
      <c r="AG11" s="24" t="s">
        <v>74</v>
      </c>
      <c r="AH11" s="24" t="s">
        <v>75</v>
      </c>
      <c r="AI11" s="25" t="s">
        <v>68</v>
      </c>
    </row>
    <row r="12" spans="1:35" ht="16.5" thickBot="1">
      <c r="A12" s="4">
        <v>9</v>
      </c>
      <c r="B12" s="6">
        <v>179</v>
      </c>
      <c r="C12" s="6" t="str">
        <f t="shared" si="0"/>
        <v>Разбой</v>
      </c>
      <c r="D12" s="2">
        <v>26364</v>
      </c>
      <c r="E12" s="4" t="s">
        <v>3</v>
      </c>
      <c r="F12" s="14" t="s">
        <v>40</v>
      </c>
      <c r="G12" t="str">
        <f t="shared" si="1"/>
        <v>Крыса</v>
      </c>
      <c r="H12" t="b">
        <f t="shared" si="2"/>
        <v>0</v>
      </c>
      <c r="J12" s="15" t="s">
        <v>58</v>
      </c>
      <c r="K12" s="15">
        <v>14</v>
      </c>
      <c r="L12" s="15">
        <v>4</v>
      </c>
      <c r="M12" s="15">
        <v>2</v>
      </c>
      <c r="N12" s="15">
        <v>3</v>
      </c>
      <c r="O12" s="15">
        <v>5</v>
      </c>
      <c r="P12" s="15">
        <v>2</v>
      </c>
      <c r="Q12" s="15">
        <v>5</v>
      </c>
      <c r="R12" s="15">
        <v>3</v>
      </c>
      <c r="S12" s="15">
        <v>2</v>
      </c>
      <c r="T12" s="15">
        <v>6</v>
      </c>
      <c r="U12" s="36">
        <f t="shared" si="4"/>
        <v>46</v>
      </c>
      <c r="V12" s="36"/>
      <c r="W12">
        <v>9</v>
      </c>
      <c r="X12" t="s">
        <v>59</v>
      </c>
      <c r="AA12">
        <v>9</v>
      </c>
      <c r="AB12">
        <f t="shared" si="3"/>
        <v>2955</v>
      </c>
      <c r="AC12" s="18">
        <v>19758</v>
      </c>
      <c r="AD12" s="23">
        <v>1954</v>
      </c>
      <c r="AE12" s="24" t="s">
        <v>77</v>
      </c>
      <c r="AF12" s="24" t="s">
        <v>58</v>
      </c>
      <c r="AG12" s="24" t="s">
        <v>79</v>
      </c>
      <c r="AH12" s="24" t="s">
        <v>80</v>
      </c>
      <c r="AI12" s="25" t="s">
        <v>66</v>
      </c>
    </row>
    <row r="13" spans="1:35" ht="16.5" thickBot="1">
      <c r="A13" s="4">
        <v>10</v>
      </c>
      <c r="B13" s="6">
        <v>178</v>
      </c>
      <c r="C13" s="6" t="str">
        <f t="shared" si="0"/>
        <v>Грабеж</v>
      </c>
      <c r="D13" s="2">
        <v>30394</v>
      </c>
      <c r="E13" s="4" t="s">
        <v>3</v>
      </c>
      <c r="F13" s="14" t="s">
        <v>40</v>
      </c>
      <c r="G13" t="str">
        <f t="shared" si="1"/>
        <v>Кабан</v>
      </c>
      <c r="H13" t="b">
        <f t="shared" si="2"/>
        <v>0</v>
      </c>
      <c r="J13" s="15" t="s">
        <v>57</v>
      </c>
      <c r="K13" s="15">
        <v>4</v>
      </c>
      <c r="L13" s="15">
        <v>2</v>
      </c>
      <c r="M13" s="15">
        <v>2</v>
      </c>
      <c r="N13" s="15">
        <v>3</v>
      </c>
      <c r="O13" s="15">
        <v>3</v>
      </c>
      <c r="P13" s="15">
        <v>2</v>
      </c>
      <c r="Q13" s="15">
        <v>5</v>
      </c>
      <c r="R13" s="15">
        <v>1</v>
      </c>
      <c r="S13" s="15">
        <v>0</v>
      </c>
      <c r="T13" s="15">
        <v>1</v>
      </c>
      <c r="U13" s="36">
        <f t="shared" si="4"/>
        <v>23</v>
      </c>
      <c r="V13" s="36"/>
      <c r="W13">
        <v>10</v>
      </c>
      <c r="X13" t="s">
        <v>60</v>
      </c>
      <c r="AA13">
        <v>10</v>
      </c>
      <c r="AB13">
        <f t="shared" si="3"/>
        <v>3310</v>
      </c>
      <c r="AC13" s="18">
        <v>20113</v>
      </c>
      <c r="AD13" s="23">
        <v>1955</v>
      </c>
      <c r="AE13" s="24" t="s">
        <v>81</v>
      </c>
      <c r="AF13" s="24" t="s">
        <v>78</v>
      </c>
      <c r="AG13" s="24" t="s">
        <v>79</v>
      </c>
      <c r="AH13" s="24" t="s">
        <v>80</v>
      </c>
      <c r="AI13" s="25" t="s">
        <v>68</v>
      </c>
    </row>
    <row r="14" spans="1:35" ht="16.5" thickBot="1">
      <c r="A14" s="4">
        <v>11</v>
      </c>
      <c r="B14" s="6">
        <v>177</v>
      </c>
      <c r="C14" s="6" t="str">
        <f t="shared" si="0"/>
        <v>Мошенничество</v>
      </c>
      <c r="D14" s="2">
        <v>28565</v>
      </c>
      <c r="E14" s="4" t="s">
        <v>4</v>
      </c>
      <c r="F14" s="14" t="s">
        <v>40</v>
      </c>
      <c r="G14" t="str">
        <f t="shared" si="1"/>
        <v>Лошадь</v>
      </c>
      <c r="H14" t="b">
        <f t="shared" si="2"/>
        <v>0</v>
      </c>
      <c r="J14" s="15" t="s">
        <v>82</v>
      </c>
      <c r="K14" s="15">
        <v>6</v>
      </c>
      <c r="L14" s="15">
        <v>2</v>
      </c>
      <c r="M14" s="15">
        <v>3</v>
      </c>
      <c r="N14" s="15">
        <v>0</v>
      </c>
      <c r="O14" s="15">
        <v>4</v>
      </c>
      <c r="P14" s="15">
        <v>2</v>
      </c>
      <c r="Q14" s="15">
        <v>6</v>
      </c>
      <c r="R14" s="15">
        <v>1</v>
      </c>
      <c r="S14" s="15">
        <v>0</v>
      </c>
      <c r="T14" s="15">
        <v>2</v>
      </c>
      <c r="U14" s="36">
        <f t="shared" si="4"/>
        <v>26</v>
      </c>
      <c r="V14" s="36"/>
      <c r="W14">
        <v>11</v>
      </c>
      <c r="X14" t="s">
        <v>61</v>
      </c>
      <c r="AA14">
        <v>11</v>
      </c>
      <c r="AB14">
        <f t="shared" si="3"/>
        <v>3694</v>
      </c>
      <c r="AC14" s="18">
        <v>20497</v>
      </c>
      <c r="AD14" s="23">
        <v>1956</v>
      </c>
      <c r="AE14" s="24" t="s">
        <v>83</v>
      </c>
      <c r="AF14" s="24" t="s">
        <v>82</v>
      </c>
      <c r="AG14" s="24" t="s">
        <v>84</v>
      </c>
      <c r="AH14" s="24" t="s">
        <v>85</v>
      </c>
      <c r="AI14" s="25" t="s">
        <v>66</v>
      </c>
    </row>
    <row r="15" spans="1:35" ht="16.5" thickBot="1">
      <c r="A15" s="4">
        <v>12</v>
      </c>
      <c r="B15" s="6">
        <v>233</v>
      </c>
      <c r="C15" s="6" t="str">
        <f t="shared" si="0"/>
        <v>Терроризм</v>
      </c>
      <c r="D15" s="2">
        <v>28845</v>
      </c>
      <c r="E15" s="4" t="s">
        <v>3</v>
      </c>
      <c r="F15" s="14" t="s">
        <v>43</v>
      </c>
      <c r="G15" t="str">
        <f t="shared" si="1"/>
        <v>Лошадь</v>
      </c>
      <c r="H15" t="b">
        <f t="shared" si="2"/>
        <v>0</v>
      </c>
      <c r="J15" s="15" t="s">
        <v>59</v>
      </c>
      <c r="K15" s="15">
        <v>6</v>
      </c>
      <c r="L15" s="15">
        <v>0</v>
      </c>
      <c r="M15" s="15">
        <v>0</v>
      </c>
      <c r="N15" s="15">
        <v>0</v>
      </c>
      <c r="O15" s="15">
        <v>4</v>
      </c>
      <c r="P15" s="15">
        <v>1</v>
      </c>
      <c r="Q15" s="15">
        <v>3</v>
      </c>
      <c r="R15" s="15">
        <v>1</v>
      </c>
      <c r="S15" s="15">
        <v>0</v>
      </c>
      <c r="T15" s="15">
        <v>2</v>
      </c>
      <c r="U15" s="36">
        <f t="shared" si="4"/>
        <v>17</v>
      </c>
      <c r="V15" s="36"/>
      <c r="W15">
        <v>12</v>
      </c>
      <c r="X15" t="s">
        <v>62</v>
      </c>
      <c r="AA15">
        <v>12</v>
      </c>
      <c r="AB15">
        <f t="shared" si="3"/>
        <v>4048</v>
      </c>
      <c r="AC15" s="18">
        <v>20851</v>
      </c>
      <c r="AD15" s="23">
        <v>1957</v>
      </c>
      <c r="AE15" s="24" t="s">
        <v>86</v>
      </c>
      <c r="AF15" s="24" t="s">
        <v>59</v>
      </c>
      <c r="AG15" s="24" t="s">
        <v>84</v>
      </c>
      <c r="AH15" s="24" t="s">
        <v>85</v>
      </c>
      <c r="AI15" s="25" t="s">
        <v>68</v>
      </c>
    </row>
    <row r="16" spans="1:35" ht="16.5" thickBot="1">
      <c r="A16" s="4">
        <v>13</v>
      </c>
      <c r="B16" s="6">
        <v>233</v>
      </c>
      <c r="C16" s="6" t="str">
        <f t="shared" si="0"/>
        <v>Терроризм</v>
      </c>
      <c r="D16" s="2">
        <v>25188</v>
      </c>
      <c r="E16" s="4" t="s">
        <v>3</v>
      </c>
      <c r="F16" s="14" t="s">
        <v>43</v>
      </c>
      <c r="G16" t="str">
        <f t="shared" si="1"/>
        <v>Обезьяна</v>
      </c>
      <c r="H16" t="b">
        <f t="shared" si="2"/>
        <v>0</v>
      </c>
      <c r="J16" s="15" t="s">
        <v>60</v>
      </c>
      <c r="K16" s="15">
        <v>11</v>
      </c>
      <c r="L16" s="15">
        <v>2</v>
      </c>
      <c r="M16" s="15">
        <v>2</v>
      </c>
      <c r="N16" s="15">
        <v>2</v>
      </c>
      <c r="O16" s="15">
        <v>6</v>
      </c>
      <c r="P16" s="15">
        <v>2</v>
      </c>
      <c r="Q16" s="15">
        <v>6</v>
      </c>
      <c r="R16" s="15">
        <v>0</v>
      </c>
      <c r="S16" s="15">
        <v>0</v>
      </c>
      <c r="T16" s="15">
        <v>2</v>
      </c>
      <c r="U16" s="36">
        <f t="shared" si="4"/>
        <v>33</v>
      </c>
      <c r="V16" s="36"/>
      <c r="AA16">
        <v>13</v>
      </c>
      <c r="AB16">
        <f t="shared" si="3"/>
        <v>4431</v>
      </c>
      <c r="AC16" s="18">
        <v>21234</v>
      </c>
      <c r="AD16" s="23">
        <v>1958</v>
      </c>
      <c r="AE16" s="24" t="s">
        <v>87</v>
      </c>
      <c r="AF16" s="24" t="s">
        <v>60</v>
      </c>
      <c r="AG16" s="24" t="s">
        <v>64</v>
      </c>
      <c r="AH16" s="24" t="s">
        <v>65</v>
      </c>
      <c r="AI16" s="25" t="s">
        <v>66</v>
      </c>
    </row>
    <row r="17" spans="1:35" ht="16.5" thickBot="1">
      <c r="A17" s="4">
        <v>14</v>
      </c>
      <c r="B17" s="6">
        <v>178</v>
      </c>
      <c r="C17" s="6" t="str">
        <f t="shared" si="0"/>
        <v>Грабеж</v>
      </c>
      <c r="D17" s="2">
        <v>30346</v>
      </c>
      <c r="E17" s="4" t="s">
        <v>3</v>
      </c>
      <c r="F17" s="14" t="s">
        <v>44</v>
      </c>
      <c r="G17" t="str">
        <f t="shared" si="1"/>
        <v>Собака</v>
      </c>
      <c r="H17" t="b">
        <f t="shared" si="2"/>
        <v>0</v>
      </c>
      <c r="J17" s="15" t="s">
        <v>61</v>
      </c>
      <c r="K17" s="15">
        <v>6</v>
      </c>
      <c r="L17" s="15">
        <v>1</v>
      </c>
      <c r="M17" s="15">
        <v>1</v>
      </c>
      <c r="N17" s="15">
        <v>0</v>
      </c>
      <c r="O17" s="15">
        <v>4</v>
      </c>
      <c r="P17" s="15">
        <v>2</v>
      </c>
      <c r="Q17" s="15">
        <v>2</v>
      </c>
      <c r="R17" s="15">
        <v>0</v>
      </c>
      <c r="S17" s="15">
        <v>1</v>
      </c>
      <c r="T17" s="15">
        <v>3</v>
      </c>
      <c r="U17" s="36">
        <f t="shared" si="4"/>
        <v>20</v>
      </c>
      <c r="V17" s="36"/>
      <c r="AA17">
        <v>14</v>
      </c>
      <c r="AB17">
        <f t="shared" si="3"/>
        <v>4786</v>
      </c>
      <c r="AC17" s="18">
        <v>21589</v>
      </c>
      <c r="AD17" s="23">
        <v>1959</v>
      </c>
      <c r="AE17" s="24" t="s">
        <v>88</v>
      </c>
      <c r="AF17" s="24" t="s">
        <v>61</v>
      </c>
      <c r="AG17" s="24" t="s">
        <v>64</v>
      </c>
      <c r="AH17" s="24" t="s">
        <v>65</v>
      </c>
      <c r="AI17" s="25" t="s">
        <v>68</v>
      </c>
    </row>
    <row r="18" spans="1:35" ht="16.5" thickBot="1">
      <c r="A18" s="4">
        <v>15</v>
      </c>
      <c r="B18" s="6">
        <v>177</v>
      </c>
      <c r="C18" s="6" t="str">
        <f t="shared" si="0"/>
        <v>Мошенничество</v>
      </c>
      <c r="D18" s="2">
        <v>29941</v>
      </c>
      <c r="E18" s="4" t="s">
        <v>3</v>
      </c>
      <c r="F18" s="14" t="s">
        <v>43</v>
      </c>
      <c r="G18" t="str">
        <f t="shared" si="1"/>
        <v>Петух</v>
      </c>
      <c r="H18" t="b">
        <f t="shared" si="2"/>
        <v>0</v>
      </c>
      <c r="J18" s="15" t="s">
        <v>62</v>
      </c>
      <c r="K18" s="15">
        <v>11</v>
      </c>
      <c r="L18" s="15">
        <v>3</v>
      </c>
      <c r="M18" s="15">
        <v>3</v>
      </c>
      <c r="N18" s="15">
        <v>0</v>
      </c>
      <c r="O18" s="15">
        <v>3</v>
      </c>
      <c r="P18" s="15">
        <v>4</v>
      </c>
      <c r="Q18" s="15">
        <v>0</v>
      </c>
      <c r="R18" s="15">
        <v>0</v>
      </c>
      <c r="S18" s="15">
        <v>0</v>
      </c>
      <c r="T18" s="15">
        <v>5</v>
      </c>
      <c r="U18" s="36">
        <f t="shared" si="4"/>
        <v>29</v>
      </c>
      <c r="V18" s="36"/>
      <c r="AA18">
        <v>15</v>
      </c>
      <c r="AB18">
        <f t="shared" si="3"/>
        <v>5140</v>
      </c>
      <c r="AC18" s="18">
        <v>21943</v>
      </c>
      <c r="AD18" s="23">
        <v>1960</v>
      </c>
      <c r="AE18" s="24" t="s">
        <v>89</v>
      </c>
      <c r="AF18" s="24" t="s">
        <v>62</v>
      </c>
      <c r="AG18" s="24" t="s">
        <v>70</v>
      </c>
      <c r="AH18" s="24" t="s">
        <v>71</v>
      </c>
      <c r="AI18" s="25" t="s">
        <v>66</v>
      </c>
    </row>
    <row r="19" spans="1:35" ht="16.5" thickBot="1">
      <c r="A19" s="4">
        <v>16</v>
      </c>
      <c r="B19" s="6">
        <v>257</v>
      </c>
      <c r="C19" s="6" t="str">
        <f t="shared" si="0"/>
        <v>хулиганство</v>
      </c>
      <c r="D19" s="2">
        <v>28283</v>
      </c>
      <c r="E19" s="4" t="s">
        <v>3</v>
      </c>
      <c r="F19" s="14" t="s">
        <v>45</v>
      </c>
      <c r="G19" t="str">
        <f t="shared" si="1"/>
        <v>Змея</v>
      </c>
      <c r="H19" t="b">
        <f t="shared" si="2"/>
        <v>0</v>
      </c>
      <c r="AA19">
        <v>16</v>
      </c>
      <c r="AB19">
        <f t="shared" si="3"/>
        <v>5524</v>
      </c>
      <c r="AC19" s="18">
        <v>22327</v>
      </c>
      <c r="AD19" s="23">
        <v>1961</v>
      </c>
      <c r="AE19" s="24" t="s">
        <v>90</v>
      </c>
      <c r="AF19" s="24" t="s">
        <v>51</v>
      </c>
      <c r="AG19" s="24" t="s">
        <v>70</v>
      </c>
      <c r="AH19" s="24" t="s">
        <v>71</v>
      </c>
      <c r="AI19" s="25" t="s">
        <v>68</v>
      </c>
    </row>
    <row r="20" spans="1:35" ht="16.5" thickBot="1">
      <c r="A20" s="4">
        <v>17</v>
      </c>
      <c r="B20" s="6">
        <v>177</v>
      </c>
      <c r="C20" s="6" t="str">
        <f t="shared" si="0"/>
        <v>Мошенничество</v>
      </c>
      <c r="D20" s="2">
        <v>28238</v>
      </c>
      <c r="E20" s="4" t="s">
        <v>3</v>
      </c>
      <c r="F20" s="14" t="s">
        <v>41</v>
      </c>
      <c r="G20" t="str">
        <f t="shared" si="1"/>
        <v>Змея</v>
      </c>
      <c r="H20" t="b">
        <f t="shared" si="2"/>
        <v>0</v>
      </c>
      <c r="U20" s="37">
        <f>SUM(U7:U18)</f>
        <v>298</v>
      </c>
      <c r="W20" s="4">
        <v>1</v>
      </c>
      <c r="X20" s="4">
        <v>96</v>
      </c>
      <c r="Y20" s="4" t="s">
        <v>9</v>
      </c>
      <c r="AA20">
        <v>17</v>
      </c>
      <c r="AB20">
        <f t="shared" si="3"/>
        <v>5879</v>
      </c>
      <c r="AC20" s="18">
        <v>22682</v>
      </c>
      <c r="AD20" s="23">
        <v>1962</v>
      </c>
      <c r="AE20" s="24" t="s">
        <v>91</v>
      </c>
      <c r="AF20" s="24" t="s">
        <v>52</v>
      </c>
      <c r="AG20" s="24" t="s">
        <v>74</v>
      </c>
      <c r="AH20" s="24" t="s">
        <v>75</v>
      </c>
      <c r="AI20" s="25" t="s">
        <v>66</v>
      </c>
    </row>
    <row r="21" spans="1:35" ht="16.5" thickBot="1">
      <c r="A21" s="4">
        <v>18</v>
      </c>
      <c r="B21" s="6">
        <v>179</v>
      </c>
      <c r="C21" s="6" t="str">
        <f t="shared" si="0"/>
        <v>Разбой</v>
      </c>
      <c r="D21" s="2">
        <v>29648</v>
      </c>
      <c r="E21" s="4" t="s">
        <v>3</v>
      </c>
      <c r="F21" s="14" t="s">
        <v>40</v>
      </c>
      <c r="G21" t="str">
        <f t="shared" si="1"/>
        <v>Петух</v>
      </c>
      <c r="H21" t="b">
        <f t="shared" si="2"/>
        <v>0</v>
      </c>
      <c r="W21" s="4">
        <v>2</v>
      </c>
      <c r="X21" s="4">
        <v>103</v>
      </c>
      <c r="Y21" s="4" t="s">
        <v>10</v>
      </c>
      <c r="AA21">
        <v>18</v>
      </c>
      <c r="AB21">
        <f t="shared" si="3"/>
        <v>6233</v>
      </c>
      <c r="AC21" s="18">
        <v>23036</v>
      </c>
      <c r="AD21" s="23">
        <v>1963</v>
      </c>
      <c r="AE21" s="24" t="s">
        <v>92</v>
      </c>
      <c r="AF21" s="24" t="s">
        <v>53</v>
      </c>
      <c r="AG21" s="24" t="s">
        <v>74</v>
      </c>
      <c r="AH21" s="24" t="s">
        <v>75</v>
      </c>
      <c r="AI21" s="25" t="s">
        <v>68</v>
      </c>
    </row>
    <row r="22" spans="1:35" ht="16.5" thickBot="1">
      <c r="A22" s="4">
        <v>19</v>
      </c>
      <c r="B22" s="6">
        <v>177</v>
      </c>
      <c r="C22" s="6" t="str">
        <f t="shared" si="0"/>
        <v>Мошенничество</v>
      </c>
      <c r="D22" s="2">
        <v>25624</v>
      </c>
      <c r="E22" s="4" t="s">
        <v>3</v>
      </c>
      <c r="F22" s="14" t="s">
        <v>40</v>
      </c>
      <c r="G22" t="str">
        <f t="shared" si="1"/>
        <v>Собака</v>
      </c>
      <c r="H22" t="b">
        <f t="shared" si="2"/>
        <v>0</v>
      </c>
      <c r="J22" s="15" t="s">
        <v>51</v>
      </c>
      <c r="K22">
        <v>23</v>
      </c>
      <c r="W22" s="4">
        <v>3</v>
      </c>
      <c r="X22" s="4">
        <v>175</v>
      </c>
      <c r="Y22" s="4" t="s">
        <v>11</v>
      </c>
      <c r="AA22">
        <v>19</v>
      </c>
      <c r="AB22">
        <f t="shared" si="3"/>
        <v>6617</v>
      </c>
      <c r="AC22" s="18">
        <v>23420</v>
      </c>
      <c r="AD22" s="23">
        <v>1964</v>
      </c>
      <c r="AE22" s="24" t="s">
        <v>93</v>
      </c>
      <c r="AF22" s="24" t="s">
        <v>54</v>
      </c>
      <c r="AG22" s="24" t="s">
        <v>79</v>
      </c>
      <c r="AH22" s="24" t="s">
        <v>80</v>
      </c>
      <c r="AI22" s="25" t="s">
        <v>66</v>
      </c>
    </row>
    <row r="23" spans="1:35" ht="16.5" thickBot="1">
      <c r="A23" s="4">
        <v>20</v>
      </c>
      <c r="B23" s="6">
        <v>177</v>
      </c>
      <c r="C23" s="6" t="str">
        <f t="shared" si="0"/>
        <v>Мошенничество</v>
      </c>
      <c r="D23" s="2">
        <v>19245</v>
      </c>
      <c r="E23" s="4" t="s">
        <v>3</v>
      </c>
      <c r="F23" s="14" t="s">
        <v>46</v>
      </c>
      <c r="G23" t="str">
        <f t="shared" si="1"/>
        <v>Дракон</v>
      </c>
      <c r="H23" t="b">
        <f t="shared" si="2"/>
        <v>0</v>
      </c>
      <c r="J23" s="15" t="s">
        <v>52</v>
      </c>
      <c r="K23">
        <v>21</v>
      </c>
      <c r="W23" s="4">
        <v>4</v>
      </c>
      <c r="X23" s="4">
        <v>176</v>
      </c>
      <c r="Y23" s="4" t="s">
        <v>12</v>
      </c>
      <c r="AA23">
        <v>20</v>
      </c>
      <c r="AB23">
        <f t="shared" si="3"/>
        <v>6972</v>
      </c>
      <c r="AC23" s="18">
        <v>23775</v>
      </c>
      <c r="AD23" s="23">
        <v>1965</v>
      </c>
      <c r="AE23" s="24" t="s">
        <v>94</v>
      </c>
      <c r="AF23" s="24" t="s">
        <v>55</v>
      </c>
      <c r="AG23" s="24" t="s">
        <v>79</v>
      </c>
      <c r="AH23" s="24" t="s">
        <v>80</v>
      </c>
      <c r="AI23" s="25" t="s">
        <v>68</v>
      </c>
    </row>
    <row r="24" spans="1:35" ht="16.5" thickBot="1">
      <c r="A24" s="4">
        <v>21</v>
      </c>
      <c r="B24" s="6">
        <v>177</v>
      </c>
      <c r="C24" s="6" t="str">
        <f t="shared" si="0"/>
        <v>Мошенничество</v>
      </c>
      <c r="D24" s="2">
        <v>22702</v>
      </c>
      <c r="E24" s="4" t="s">
        <v>4</v>
      </c>
      <c r="F24" s="14" t="s">
        <v>40</v>
      </c>
      <c r="G24" t="str">
        <f t="shared" si="1"/>
        <v>Тигр</v>
      </c>
      <c r="H24" t="b">
        <f t="shared" si="2"/>
        <v>0</v>
      </c>
      <c r="J24" s="15" t="s">
        <v>53</v>
      </c>
      <c r="K24">
        <v>30</v>
      </c>
      <c r="W24" s="4">
        <v>5</v>
      </c>
      <c r="X24" s="4">
        <v>177</v>
      </c>
      <c r="Y24" s="4" t="s">
        <v>13</v>
      </c>
      <c r="AA24">
        <v>21</v>
      </c>
      <c r="AB24">
        <f t="shared" si="3"/>
        <v>7325</v>
      </c>
      <c r="AC24" s="18">
        <v>24128</v>
      </c>
      <c r="AD24" s="23">
        <v>1966</v>
      </c>
      <c r="AE24" s="24" t="s">
        <v>95</v>
      </c>
      <c r="AF24" s="24" t="s">
        <v>58</v>
      </c>
      <c r="AG24" s="24" t="s">
        <v>84</v>
      </c>
      <c r="AH24" s="24" t="s">
        <v>85</v>
      </c>
      <c r="AI24" s="25" t="s">
        <v>66</v>
      </c>
    </row>
    <row r="25" spans="1:35" ht="16.5" thickBot="1">
      <c r="A25" s="4">
        <v>22</v>
      </c>
      <c r="B25" s="6">
        <v>259</v>
      </c>
      <c r="C25" s="6" t="str">
        <f t="shared" si="0"/>
        <v>наркотики</v>
      </c>
      <c r="D25" s="2">
        <v>19778</v>
      </c>
      <c r="E25" s="4" t="s">
        <v>3</v>
      </c>
      <c r="F25" s="14" t="s">
        <v>40</v>
      </c>
      <c r="G25" t="str">
        <f t="shared" si="1"/>
        <v>Лошадь</v>
      </c>
      <c r="H25" t="b">
        <f t="shared" si="2"/>
        <v>0</v>
      </c>
      <c r="J25" s="15" t="s">
        <v>54</v>
      </c>
      <c r="K25">
        <v>7</v>
      </c>
      <c r="W25" s="4">
        <v>6</v>
      </c>
      <c r="X25" s="4">
        <v>178</v>
      </c>
      <c r="Y25" s="4" t="s">
        <v>14</v>
      </c>
      <c r="AA25">
        <v>22</v>
      </c>
      <c r="AB25">
        <f t="shared" si="3"/>
        <v>7709</v>
      </c>
      <c r="AC25" s="18">
        <v>24512</v>
      </c>
      <c r="AD25" s="23">
        <v>1967</v>
      </c>
      <c r="AE25" s="24" t="s">
        <v>96</v>
      </c>
      <c r="AF25" s="24" t="s">
        <v>78</v>
      </c>
      <c r="AG25" s="24" t="s">
        <v>84</v>
      </c>
      <c r="AH25" s="24" t="s">
        <v>85</v>
      </c>
      <c r="AI25" s="25" t="s">
        <v>68</v>
      </c>
    </row>
    <row r="26" spans="1:35" ht="16.5" thickBot="1">
      <c r="A26" s="4">
        <v>23</v>
      </c>
      <c r="B26" s="6">
        <v>177</v>
      </c>
      <c r="C26" s="6" t="str">
        <f t="shared" si="0"/>
        <v>Мошенничество</v>
      </c>
      <c r="D26" s="2">
        <v>29650</v>
      </c>
      <c r="E26" s="4" t="s">
        <v>3</v>
      </c>
      <c r="F26" s="14" t="s">
        <v>40</v>
      </c>
      <c r="G26" t="str">
        <f t="shared" si="1"/>
        <v>Петух</v>
      </c>
      <c r="H26" t="b">
        <f t="shared" si="2"/>
        <v>0</v>
      </c>
      <c r="J26" s="15" t="s">
        <v>55</v>
      </c>
      <c r="K26">
        <v>23</v>
      </c>
      <c r="W26" s="4">
        <v>7</v>
      </c>
      <c r="X26" s="4">
        <v>179</v>
      </c>
      <c r="Y26" s="4" t="s">
        <v>15</v>
      </c>
      <c r="AA26">
        <v>23</v>
      </c>
      <c r="AB26">
        <f t="shared" si="3"/>
        <v>8064</v>
      </c>
      <c r="AC26" s="18">
        <v>24867</v>
      </c>
      <c r="AD26" s="23">
        <v>1968</v>
      </c>
      <c r="AE26" s="24" t="s">
        <v>97</v>
      </c>
      <c r="AF26" s="24" t="s">
        <v>82</v>
      </c>
      <c r="AG26" s="24" t="s">
        <v>64</v>
      </c>
      <c r="AH26" s="24" t="s">
        <v>65</v>
      </c>
      <c r="AI26" s="25" t="s">
        <v>66</v>
      </c>
    </row>
    <row r="27" spans="1:35" ht="16.5" thickBot="1">
      <c r="A27" s="4">
        <v>24</v>
      </c>
      <c r="B27" s="6">
        <v>259</v>
      </c>
      <c r="C27" s="6" t="str">
        <f t="shared" si="0"/>
        <v>наркотики</v>
      </c>
      <c r="D27" s="2">
        <v>28021</v>
      </c>
      <c r="E27" s="4" t="s">
        <v>3</v>
      </c>
      <c r="F27" s="14" t="s">
        <v>46</v>
      </c>
      <c r="G27" t="str">
        <f t="shared" si="1"/>
        <v>Змея</v>
      </c>
      <c r="H27" t="b">
        <f t="shared" si="2"/>
        <v>0</v>
      </c>
      <c r="J27" s="15" t="s">
        <v>58</v>
      </c>
      <c r="K27">
        <v>46</v>
      </c>
      <c r="W27" s="4">
        <v>8</v>
      </c>
      <c r="X27" s="4">
        <v>233</v>
      </c>
      <c r="Y27" s="4" t="s">
        <v>16</v>
      </c>
      <c r="AA27">
        <v>24</v>
      </c>
      <c r="AB27">
        <f t="shared" si="3"/>
        <v>8448</v>
      </c>
      <c r="AC27" s="18">
        <v>25251</v>
      </c>
      <c r="AD27" s="23">
        <v>1969</v>
      </c>
      <c r="AE27" s="24" t="s">
        <v>69</v>
      </c>
      <c r="AF27" s="24" t="s">
        <v>59</v>
      </c>
      <c r="AG27" s="24" t="s">
        <v>64</v>
      </c>
      <c r="AH27" s="24" t="s">
        <v>65</v>
      </c>
      <c r="AI27" s="25" t="s">
        <v>68</v>
      </c>
    </row>
    <row r="28" spans="1:35" ht="16.5" thickBot="1">
      <c r="A28" s="4">
        <v>25</v>
      </c>
      <c r="B28" s="6">
        <v>162</v>
      </c>
      <c r="C28" s="6" t="b">
        <f t="shared" si="0"/>
        <v>0</v>
      </c>
      <c r="D28" s="2">
        <v>31024</v>
      </c>
      <c r="E28" s="4" t="s">
        <v>3</v>
      </c>
      <c r="F28" s="14" t="s">
        <v>43</v>
      </c>
      <c r="G28" t="str">
        <f t="shared" si="1"/>
        <v>Крыса</v>
      </c>
      <c r="H28" t="b">
        <f t="shared" si="2"/>
        <v>0</v>
      </c>
      <c r="J28" s="15" t="s">
        <v>57</v>
      </c>
      <c r="K28">
        <v>23</v>
      </c>
      <c r="W28" s="4">
        <v>9</v>
      </c>
      <c r="X28" s="4">
        <v>257</v>
      </c>
      <c r="Y28" s="4" t="s">
        <v>17</v>
      </c>
      <c r="AA28">
        <v>25</v>
      </c>
      <c r="AB28">
        <f t="shared" si="3"/>
        <v>8802</v>
      </c>
      <c r="AC28" s="18">
        <v>25605</v>
      </c>
      <c r="AD28" s="23">
        <v>1970</v>
      </c>
      <c r="AE28" s="24" t="s">
        <v>72</v>
      </c>
      <c r="AF28" s="24" t="s">
        <v>60</v>
      </c>
      <c r="AG28" s="24" t="s">
        <v>70</v>
      </c>
      <c r="AH28" s="24" t="s">
        <v>71</v>
      </c>
      <c r="AI28" s="25" t="s">
        <v>66</v>
      </c>
    </row>
    <row r="29" spans="1:35" ht="16.5" thickBot="1">
      <c r="A29" s="4">
        <v>26</v>
      </c>
      <c r="B29" s="6">
        <v>176</v>
      </c>
      <c r="C29" s="6" t="str">
        <f t="shared" si="0"/>
        <v>ПИРВЧИ</v>
      </c>
      <c r="D29" s="2">
        <v>31809</v>
      </c>
      <c r="E29" s="4" t="s">
        <v>4</v>
      </c>
      <c r="F29" s="14" t="s">
        <v>44</v>
      </c>
      <c r="G29" t="str">
        <f t="shared" si="1"/>
        <v>Кролик</v>
      </c>
      <c r="H29" t="b">
        <f t="shared" si="2"/>
        <v>0</v>
      </c>
      <c r="J29" s="15" t="s">
        <v>82</v>
      </c>
      <c r="K29">
        <v>26</v>
      </c>
      <c r="W29" s="4">
        <v>10</v>
      </c>
      <c r="X29" s="4">
        <v>259</v>
      </c>
      <c r="Y29" s="4" t="s">
        <v>18</v>
      </c>
      <c r="AA29">
        <v>26</v>
      </c>
      <c r="AB29">
        <f t="shared" si="3"/>
        <v>9157</v>
      </c>
      <c r="AC29" s="18">
        <v>25960</v>
      </c>
      <c r="AD29" s="23">
        <v>1971</v>
      </c>
      <c r="AE29" s="24" t="s">
        <v>73</v>
      </c>
      <c r="AF29" s="24" t="s">
        <v>61</v>
      </c>
      <c r="AG29" s="24" t="s">
        <v>70</v>
      </c>
      <c r="AH29" s="24" t="s">
        <v>71</v>
      </c>
      <c r="AI29" s="25" t="s">
        <v>68</v>
      </c>
    </row>
    <row r="30" spans="1:35" ht="16.5" thickBot="1">
      <c r="A30" s="4">
        <v>27</v>
      </c>
      <c r="B30" s="6">
        <v>233</v>
      </c>
      <c r="C30" s="6" t="str">
        <f t="shared" si="0"/>
        <v>Терроризм</v>
      </c>
      <c r="D30" s="2">
        <v>33300</v>
      </c>
      <c r="E30" s="4" t="s">
        <v>3</v>
      </c>
      <c r="F30" s="14" t="s">
        <v>40</v>
      </c>
      <c r="G30" t="str">
        <f t="shared" si="1"/>
        <v>Баран</v>
      </c>
      <c r="H30" t="b">
        <f t="shared" si="2"/>
        <v>0</v>
      </c>
      <c r="J30" s="15" t="s">
        <v>59</v>
      </c>
      <c r="K30">
        <v>17</v>
      </c>
      <c r="AA30">
        <v>27</v>
      </c>
      <c r="AB30">
        <f t="shared" si="3"/>
        <v>9541</v>
      </c>
      <c r="AC30" s="18">
        <v>26344</v>
      </c>
      <c r="AD30" s="23">
        <v>1972</v>
      </c>
      <c r="AE30" s="24" t="s">
        <v>90</v>
      </c>
      <c r="AF30" s="24" t="s">
        <v>62</v>
      </c>
      <c r="AG30" s="24" t="s">
        <v>74</v>
      </c>
      <c r="AH30" s="24" t="s">
        <v>75</v>
      </c>
      <c r="AI30" s="25" t="s">
        <v>66</v>
      </c>
    </row>
    <row r="31" spans="1:35" ht="16.5" thickBot="1">
      <c r="A31" s="4">
        <v>28</v>
      </c>
      <c r="B31" s="6">
        <v>233</v>
      </c>
      <c r="C31" s="6" t="str">
        <f t="shared" si="0"/>
        <v>Терроризм</v>
      </c>
      <c r="D31" s="2">
        <v>23774</v>
      </c>
      <c r="E31" s="4" t="s">
        <v>3</v>
      </c>
      <c r="F31" s="14" t="s">
        <v>44</v>
      </c>
      <c r="G31" t="str">
        <f t="shared" si="1"/>
        <v>Дракон</v>
      </c>
      <c r="H31" t="b">
        <f t="shared" si="2"/>
        <v>0</v>
      </c>
      <c r="J31" s="15" t="s">
        <v>60</v>
      </c>
      <c r="K31">
        <v>33</v>
      </c>
      <c r="AA31">
        <v>28</v>
      </c>
      <c r="AB31">
        <f t="shared" si="3"/>
        <v>9895</v>
      </c>
      <c r="AC31" s="18">
        <v>26698</v>
      </c>
      <c r="AD31" s="23">
        <v>1973</v>
      </c>
      <c r="AE31" s="24" t="s">
        <v>77</v>
      </c>
      <c r="AF31" s="24" t="s">
        <v>51</v>
      </c>
      <c r="AG31" s="24" t="s">
        <v>74</v>
      </c>
      <c r="AH31" s="24" t="s">
        <v>75</v>
      </c>
      <c r="AI31" s="25" t="s">
        <v>68</v>
      </c>
    </row>
    <row r="32" spans="1:35" ht="16.5" thickBot="1">
      <c r="A32" s="4">
        <v>29</v>
      </c>
      <c r="B32" s="6">
        <v>177</v>
      </c>
      <c r="C32" s="6" t="str">
        <f t="shared" si="0"/>
        <v>Мошенничество</v>
      </c>
      <c r="D32" s="2">
        <v>30698</v>
      </c>
      <c r="E32" s="4" t="s">
        <v>3</v>
      </c>
      <c r="F32" s="14" t="s">
        <v>19</v>
      </c>
      <c r="G32" t="str">
        <f t="shared" si="1"/>
        <v>Кабан</v>
      </c>
      <c r="H32" t="b">
        <f t="shared" si="2"/>
        <v>0</v>
      </c>
      <c r="J32" s="15" t="s">
        <v>61</v>
      </c>
      <c r="K32">
        <v>20</v>
      </c>
      <c r="AA32">
        <v>29</v>
      </c>
      <c r="AB32">
        <f t="shared" si="3"/>
        <v>10249</v>
      </c>
      <c r="AC32" s="18">
        <v>27052</v>
      </c>
      <c r="AD32" s="23">
        <v>1974</v>
      </c>
      <c r="AE32" s="24" t="s">
        <v>98</v>
      </c>
      <c r="AF32" s="24" t="s">
        <v>52</v>
      </c>
      <c r="AG32" s="24" t="s">
        <v>79</v>
      </c>
      <c r="AH32" s="24" t="s">
        <v>80</v>
      </c>
      <c r="AI32" s="25" t="s">
        <v>66</v>
      </c>
    </row>
    <row r="33" spans="1:35" ht="16.5" thickBot="1">
      <c r="A33" s="4">
        <v>30</v>
      </c>
      <c r="B33" s="6">
        <v>177</v>
      </c>
      <c r="C33" s="6" t="str">
        <f t="shared" si="0"/>
        <v>Мошенничество</v>
      </c>
      <c r="D33" s="2">
        <v>29221</v>
      </c>
      <c r="E33" s="4" t="s">
        <v>3</v>
      </c>
      <c r="F33" s="14" t="s">
        <v>19</v>
      </c>
      <c r="G33" t="str">
        <f t="shared" si="1"/>
        <v>Баран</v>
      </c>
      <c r="H33" t="b">
        <f t="shared" si="2"/>
        <v>0</v>
      </c>
      <c r="J33" s="15" t="s">
        <v>62</v>
      </c>
      <c r="K33">
        <v>29</v>
      </c>
      <c r="AA33">
        <v>30</v>
      </c>
      <c r="AB33">
        <f t="shared" si="3"/>
        <v>10633</v>
      </c>
      <c r="AC33" s="18">
        <v>27436</v>
      </c>
      <c r="AD33" s="23">
        <v>1975</v>
      </c>
      <c r="AE33" s="24" t="s">
        <v>99</v>
      </c>
      <c r="AF33" s="24" t="s">
        <v>53</v>
      </c>
      <c r="AG33" s="24" t="s">
        <v>79</v>
      </c>
      <c r="AH33" s="24" t="s">
        <v>80</v>
      </c>
      <c r="AI33" s="25" t="s">
        <v>68</v>
      </c>
    </row>
    <row r="34" spans="1:35" ht="16.5" thickBot="1">
      <c r="A34" s="4">
        <v>31</v>
      </c>
      <c r="B34" s="6">
        <v>175</v>
      </c>
      <c r="C34" s="6" t="str">
        <f t="shared" si="0"/>
        <v>Кража</v>
      </c>
      <c r="D34" s="2">
        <v>34212</v>
      </c>
      <c r="E34" s="4" t="s">
        <v>3</v>
      </c>
      <c r="F34" s="14" t="s">
        <v>46</v>
      </c>
      <c r="G34" t="str">
        <f t="shared" si="1"/>
        <v>Петух</v>
      </c>
      <c r="H34" t="b">
        <f t="shared" si="2"/>
        <v>0</v>
      </c>
      <c r="AA34">
        <v>31</v>
      </c>
      <c r="AB34">
        <f t="shared" si="3"/>
        <v>10987</v>
      </c>
      <c r="AC34" s="18">
        <v>27790</v>
      </c>
      <c r="AD34" s="23">
        <v>1976</v>
      </c>
      <c r="AE34" s="24" t="s">
        <v>86</v>
      </c>
      <c r="AF34" s="24" t="s">
        <v>54</v>
      </c>
      <c r="AG34" s="24" t="s">
        <v>84</v>
      </c>
      <c r="AH34" s="24" t="s">
        <v>85</v>
      </c>
      <c r="AI34" s="25" t="s">
        <v>66</v>
      </c>
    </row>
    <row r="35" spans="1:35" ht="16.5" thickBot="1">
      <c r="A35" s="4">
        <v>32</v>
      </c>
      <c r="B35" s="6">
        <v>175</v>
      </c>
      <c r="C35" s="6" t="str">
        <f t="shared" si="0"/>
        <v>Кража</v>
      </c>
      <c r="D35" s="2">
        <v>25263</v>
      </c>
      <c r="E35" s="4" t="s">
        <v>3</v>
      </c>
      <c r="F35" s="14" t="s">
        <v>40</v>
      </c>
      <c r="G35" t="str">
        <f t="shared" si="1"/>
        <v>Петух</v>
      </c>
      <c r="H35" t="b">
        <f t="shared" si="2"/>
        <v>0</v>
      </c>
      <c r="AA35">
        <v>32</v>
      </c>
      <c r="AB35">
        <f t="shared" si="3"/>
        <v>11371</v>
      </c>
      <c r="AC35" s="18">
        <v>28174</v>
      </c>
      <c r="AD35" s="23">
        <v>1977</v>
      </c>
      <c r="AE35" s="24" t="s">
        <v>87</v>
      </c>
      <c r="AF35" s="24" t="s">
        <v>55</v>
      </c>
      <c r="AG35" s="24" t="s">
        <v>84</v>
      </c>
      <c r="AH35" s="24" t="s">
        <v>85</v>
      </c>
      <c r="AI35" s="25" t="s">
        <v>68</v>
      </c>
    </row>
    <row r="36" spans="1:35" ht="16.5" thickBot="1">
      <c r="A36" s="4">
        <v>33</v>
      </c>
      <c r="B36" s="6">
        <v>175</v>
      </c>
      <c r="C36" s="6" t="str">
        <f t="shared" si="0"/>
        <v>Кража</v>
      </c>
      <c r="D36" s="2">
        <v>17917</v>
      </c>
      <c r="E36" s="4" t="s">
        <v>3</v>
      </c>
      <c r="F36" s="14" t="s">
        <v>19</v>
      </c>
      <c r="G36" t="str">
        <f t="shared" si="1"/>
        <v>Крыса</v>
      </c>
      <c r="H36" t="b">
        <f t="shared" si="2"/>
        <v>0</v>
      </c>
      <c r="AA36">
        <v>33</v>
      </c>
      <c r="AB36">
        <f t="shared" si="3"/>
        <v>11725</v>
      </c>
      <c r="AC36" s="18">
        <v>28528</v>
      </c>
      <c r="AD36" s="23">
        <v>1978</v>
      </c>
      <c r="AE36" s="24" t="s">
        <v>100</v>
      </c>
      <c r="AF36" s="24" t="s">
        <v>58</v>
      </c>
      <c r="AG36" s="24" t="s">
        <v>64</v>
      </c>
      <c r="AH36" s="24" t="s">
        <v>65</v>
      </c>
      <c r="AI36" s="25" t="s">
        <v>66</v>
      </c>
    </row>
    <row r="37" spans="1:35" ht="16.5" thickBot="1">
      <c r="A37" s="4">
        <v>34</v>
      </c>
      <c r="B37" s="6">
        <v>179</v>
      </c>
      <c r="C37" s="6" t="str">
        <f t="shared" si="0"/>
        <v>Разбой</v>
      </c>
      <c r="D37" s="2">
        <v>29757</v>
      </c>
      <c r="E37" s="4" t="s">
        <v>3</v>
      </c>
      <c r="F37" s="14" t="s">
        <v>45</v>
      </c>
      <c r="G37" t="str">
        <f t="shared" si="1"/>
        <v>Петух</v>
      </c>
      <c r="H37" t="b">
        <f t="shared" si="2"/>
        <v>0</v>
      </c>
      <c r="AA37">
        <v>34</v>
      </c>
      <c r="AB37">
        <f t="shared" si="3"/>
        <v>12111</v>
      </c>
      <c r="AC37" s="18">
        <v>28914</v>
      </c>
      <c r="AD37" s="23">
        <v>1979</v>
      </c>
      <c r="AE37" s="24" t="s">
        <v>89</v>
      </c>
      <c r="AF37" s="24" t="s">
        <v>78</v>
      </c>
      <c r="AG37" s="24" t="s">
        <v>64</v>
      </c>
      <c r="AH37" s="24" t="s">
        <v>65</v>
      </c>
      <c r="AI37" s="25" t="s">
        <v>68</v>
      </c>
    </row>
    <row r="38" spans="1:35" ht="16.5" thickBot="1">
      <c r="A38" s="4">
        <v>35</v>
      </c>
      <c r="B38" s="6">
        <v>177</v>
      </c>
      <c r="C38" s="6" t="str">
        <f t="shared" si="0"/>
        <v>Мошенничество</v>
      </c>
      <c r="D38" s="2">
        <v>22925</v>
      </c>
      <c r="E38" s="4" t="s">
        <v>3</v>
      </c>
      <c r="F38" s="14" t="s">
        <v>47</v>
      </c>
      <c r="G38" t="str">
        <f t="shared" si="1"/>
        <v>Тигр</v>
      </c>
      <c r="H38" t="b">
        <f t="shared" si="2"/>
        <v>0</v>
      </c>
      <c r="AA38">
        <v>35</v>
      </c>
      <c r="AB38">
        <f t="shared" si="3"/>
        <v>12464</v>
      </c>
      <c r="AC38" s="18">
        <v>29267</v>
      </c>
      <c r="AD38" s="23">
        <v>1980</v>
      </c>
      <c r="AE38" s="24" t="s">
        <v>101</v>
      </c>
      <c r="AF38" s="24" t="s">
        <v>82</v>
      </c>
      <c r="AG38" s="24" t="s">
        <v>70</v>
      </c>
      <c r="AH38" s="24" t="s">
        <v>71</v>
      </c>
      <c r="AI38" s="25" t="s">
        <v>66</v>
      </c>
    </row>
    <row r="39" spans="1:35" ht="16.5" thickBot="1">
      <c r="A39" s="4">
        <v>36</v>
      </c>
      <c r="B39" s="6">
        <v>259</v>
      </c>
      <c r="C39" s="6" t="str">
        <f t="shared" si="0"/>
        <v>наркотики</v>
      </c>
      <c r="D39" s="2">
        <v>26447</v>
      </c>
      <c r="E39" s="4" t="s">
        <v>3</v>
      </c>
      <c r="F39" s="14" t="s">
        <v>45</v>
      </c>
      <c r="G39" t="str">
        <f t="shared" si="1"/>
        <v>Крыса</v>
      </c>
      <c r="H39" t="b">
        <f t="shared" si="2"/>
        <v>0</v>
      </c>
      <c r="AA39">
        <v>36</v>
      </c>
      <c r="AB39">
        <f t="shared" si="3"/>
        <v>12819</v>
      </c>
      <c r="AC39" s="18">
        <v>29622</v>
      </c>
      <c r="AD39" s="23">
        <v>1981</v>
      </c>
      <c r="AE39" s="24" t="s">
        <v>91</v>
      </c>
      <c r="AF39" s="24" t="s">
        <v>59</v>
      </c>
      <c r="AG39" s="24" t="s">
        <v>70</v>
      </c>
      <c r="AH39" s="24" t="s">
        <v>71</v>
      </c>
      <c r="AI39" s="25" t="s">
        <v>68</v>
      </c>
    </row>
    <row r="40" spans="1:35" ht="16.5" thickBot="1">
      <c r="A40" s="4">
        <v>37</v>
      </c>
      <c r="B40" s="6">
        <v>176</v>
      </c>
      <c r="C40" s="6" t="str">
        <f t="shared" si="0"/>
        <v>ПИРВЧИ</v>
      </c>
      <c r="D40" s="2">
        <v>28360</v>
      </c>
      <c r="E40" s="4" t="s">
        <v>3</v>
      </c>
      <c r="F40" s="14" t="s">
        <v>48</v>
      </c>
      <c r="G40" t="str">
        <f t="shared" si="1"/>
        <v>Змея</v>
      </c>
      <c r="H40" t="b">
        <f t="shared" si="2"/>
        <v>0</v>
      </c>
      <c r="AA40">
        <v>37</v>
      </c>
      <c r="AB40">
        <f t="shared" si="3"/>
        <v>13173</v>
      </c>
      <c r="AC40" s="18">
        <v>29976</v>
      </c>
      <c r="AD40" s="23">
        <v>1982</v>
      </c>
      <c r="AE40" s="24" t="s">
        <v>92</v>
      </c>
      <c r="AF40" s="24" t="s">
        <v>60</v>
      </c>
      <c r="AG40" s="24" t="s">
        <v>74</v>
      </c>
      <c r="AH40" s="24" t="s">
        <v>75</v>
      </c>
      <c r="AI40" s="25" t="s">
        <v>66</v>
      </c>
    </row>
    <row r="41" spans="1:35" ht="16.5" thickBot="1">
      <c r="A41" s="4">
        <v>38</v>
      </c>
      <c r="B41" s="6">
        <v>257</v>
      </c>
      <c r="C41" s="6" t="str">
        <f t="shared" si="0"/>
        <v>хулиганство</v>
      </c>
      <c r="D41" s="2">
        <v>21998</v>
      </c>
      <c r="E41" s="4" t="s">
        <v>3</v>
      </c>
      <c r="F41" s="14" t="s">
        <v>22</v>
      </c>
      <c r="G41" t="str">
        <f t="shared" si="1"/>
        <v>Крыса</v>
      </c>
      <c r="H41" t="b">
        <f t="shared" si="2"/>
        <v>0</v>
      </c>
      <c r="AA41">
        <v>38</v>
      </c>
      <c r="AB41">
        <f t="shared" si="3"/>
        <v>13559</v>
      </c>
      <c r="AC41" s="18">
        <v>30362</v>
      </c>
      <c r="AD41" s="23">
        <v>1983</v>
      </c>
      <c r="AE41" s="24" t="s">
        <v>90</v>
      </c>
      <c r="AF41" s="24" t="s">
        <v>61</v>
      </c>
      <c r="AG41" s="24" t="s">
        <v>74</v>
      </c>
      <c r="AH41" s="24" t="s">
        <v>75</v>
      </c>
      <c r="AI41" s="25" t="s">
        <v>68</v>
      </c>
    </row>
    <row r="42" spans="1:35" ht="16.5" thickBot="1">
      <c r="A42" s="4">
        <v>39</v>
      </c>
      <c r="B42" s="6">
        <v>178</v>
      </c>
      <c r="C42" s="6" t="str">
        <f t="shared" si="0"/>
        <v>Грабеж</v>
      </c>
      <c r="D42" s="2">
        <v>28367</v>
      </c>
      <c r="E42" s="4" t="s">
        <v>3</v>
      </c>
      <c r="F42" s="14" t="s">
        <v>46</v>
      </c>
      <c r="G42" t="str">
        <f t="shared" si="1"/>
        <v>Змея</v>
      </c>
      <c r="H42" t="b">
        <f t="shared" si="2"/>
        <v>0</v>
      </c>
      <c r="AA42">
        <v>39</v>
      </c>
      <c r="AB42">
        <f t="shared" si="3"/>
        <v>13911</v>
      </c>
      <c r="AC42" s="18">
        <v>30714</v>
      </c>
      <c r="AD42" s="23">
        <v>1984</v>
      </c>
      <c r="AE42" s="24" t="s">
        <v>94</v>
      </c>
      <c r="AF42" s="24" t="s">
        <v>62</v>
      </c>
      <c r="AG42" s="24" t="s">
        <v>79</v>
      </c>
      <c r="AH42" s="24" t="s">
        <v>80</v>
      </c>
      <c r="AI42" s="25" t="s">
        <v>66</v>
      </c>
    </row>
    <row r="43" spans="1:35" ht="16.5" thickBot="1">
      <c r="A43" s="4">
        <v>40</v>
      </c>
      <c r="B43" s="6">
        <v>259</v>
      </c>
      <c r="C43" s="6" t="str">
        <f t="shared" si="0"/>
        <v>наркотики</v>
      </c>
      <c r="D43" s="2">
        <v>27666</v>
      </c>
      <c r="E43" s="4" t="s">
        <v>4</v>
      </c>
      <c r="F43" s="14" t="s">
        <v>47</v>
      </c>
      <c r="G43" t="str">
        <f t="shared" si="1"/>
        <v>Змея</v>
      </c>
      <c r="H43" t="b">
        <f t="shared" si="2"/>
        <v>0</v>
      </c>
      <c r="AA43">
        <v>40</v>
      </c>
      <c r="AB43">
        <f t="shared" si="3"/>
        <v>14295</v>
      </c>
      <c r="AC43" s="18">
        <v>31098</v>
      </c>
      <c r="AD43" s="23">
        <v>1985</v>
      </c>
      <c r="AE43" s="24" t="s">
        <v>102</v>
      </c>
      <c r="AF43" s="24" t="s">
        <v>51</v>
      </c>
      <c r="AG43" s="24" t="s">
        <v>79</v>
      </c>
      <c r="AH43" s="24" t="s">
        <v>80</v>
      </c>
      <c r="AI43" s="25" t="s">
        <v>68</v>
      </c>
    </row>
    <row r="44" spans="1:35" ht="16.5" thickBot="1">
      <c r="A44" s="4">
        <v>41</v>
      </c>
      <c r="B44" s="6">
        <v>259</v>
      </c>
      <c r="C44" s="6" t="str">
        <f t="shared" si="0"/>
        <v>наркотики</v>
      </c>
      <c r="D44" s="2">
        <v>25017</v>
      </c>
      <c r="E44" s="4" t="s">
        <v>3</v>
      </c>
      <c r="F44" s="14" t="s">
        <v>42</v>
      </c>
      <c r="G44" t="str">
        <f t="shared" si="1"/>
        <v>Обезьяна</v>
      </c>
      <c r="H44" t="b">
        <f t="shared" si="2"/>
        <v>0</v>
      </c>
      <c r="AA44">
        <v>41</v>
      </c>
      <c r="AB44">
        <f t="shared" si="3"/>
        <v>14649</v>
      </c>
      <c r="AC44" s="18">
        <v>31452</v>
      </c>
      <c r="AD44" s="23">
        <v>1986</v>
      </c>
      <c r="AE44" s="24" t="s">
        <v>96</v>
      </c>
      <c r="AF44" s="24" t="s">
        <v>52</v>
      </c>
      <c r="AG44" s="24" t="s">
        <v>84</v>
      </c>
      <c r="AH44" s="24" t="s">
        <v>85</v>
      </c>
      <c r="AI44" s="25" t="s">
        <v>66</v>
      </c>
    </row>
    <row r="45" spans="1:35" ht="16.5" thickBot="1">
      <c r="A45" s="4">
        <v>42</v>
      </c>
      <c r="B45" s="6">
        <v>177</v>
      </c>
      <c r="C45" s="6" t="str">
        <f t="shared" si="0"/>
        <v>Мошенничество</v>
      </c>
      <c r="D45" s="2">
        <v>17747</v>
      </c>
      <c r="E45" s="4" t="s">
        <v>3</v>
      </c>
      <c r="F45" s="14" t="s">
        <v>48</v>
      </c>
      <c r="G45" t="str">
        <f t="shared" si="1"/>
        <v>Крыса</v>
      </c>
      <c r="H45" t="b">
        <f t="shared" si="2"/>
        <v>0</v>
      </c>
      <c r="AA45">
        <v>42</v>
      </c>
      <c r="AB45">
        <f t="shared" si="3"/>
        <v>15003</v>
      </c>
      <c r="AC45" s="18">
        <v>31806</v>
      </c>
      <c r="AD45" s="23">
        <v>1987</v>
      </c>
      <c r="AE45" s="24" t="s">
        <v>67</v>
      </c>
      <c r="AF45" s="24" t="s">
        <v>53</v>
      </c>
      <c r="AG45" s="24" t="s">
        <v>84</v>
      </c>
      <c r="AH45" s="24" t="s">
        <v>85</v>
      </c>
      <c r="AI45" s="25" t="s">
        <v>68</v>
      </c>
    </row>
    <row r="46" spans="1:35" ht="16.5" thickBot="1">
      <c r="A46" s="4">
        <v>43</v>
      </c>
      <c r="B46" s="6">
        <v>175</v>
      </c>
      <c r="C46" s="6" t="str">
        <f t="shared" si="0"/>
        <v>Кража</v>
      </c>
      <c r="D46" s="2">
        <v>28047</v>
      </c>
      <c r="E46" s="4" t="s">
        <v>3</v>
      </c>
      <c r="F46" s="14" t="s">
        <v>47</v>
      </c>
      <c r="G46" t="str">
        <f t="shared" si="1"/>
        <v>Змея</v>
      </c>
      <c r="H46" t="b">
        <f t="shared" si="2"/>
        <v>0</v>
      </c>
      <c r="AA46">
        <v>43</v>
      </c>
      <c r="AB46">
        <f t="shared" si="3"/>
        <v>15387</v>
      </c>
      <c r="AC46" s="18">
        <v>32190</v>
      </c>
      <c r="AD46" s="23">
        <v>1988</v>
      </c>
      <c r="AE46" s="24" t="s">
        <v>69</v>
      </c>
      <c r="AF46" s="24" t="s">
        <v>54</v>
      </c>
      <c r="AG46" s="24" t="s">
        <v>64</v>
      </c>
      <c r="AH46" s="24" t="s">
        <v>65</v>
      </c>
      <c r="AI46" s="25" t="s">
        <v>66</v>
      </c>
    </row>
    <row r="47" spans="1:35" ht="16.5" thickBot="1">
      <c r="A47" s="4">
        <v>44</v>
      </c>
      <c r="B47" s="6">
        <v>259</v>
      </c>
      <c r="C47" s="6" t="str">
        <f t="shared" si="0"/>
        <v>наркотики</v>
      </c>
      <c r="D47" s="2">
        <v>32500</v>
      </c>
      <c r="E47" s="4" t="s">
        <v>3</v>
      </c>
      <c r="F47" s="14" t="s">
        <v>49</v>
      </c>
      <c r="G47" t="str">
        <f t="shared" si="1"/>
        <v>Дракон</v>
      </c>
      <c r="H47" t="b">
        <f t="shared" si="2"/>
        <v>0</v>
      </c>
      <c r="AA47">
        <v>44</v>
      </c>
      <c r="AB47">
        <f t="shared" si="3"/>
        <v>15742</v>
      </c>
      <c r="AC47" s="18">
        <v>32545</v>
      </c>
      <c r="AD47" s="23">
        <v>1989</v>
      </c>
      <c r="AE47" s="24" t="s">
        <v>72</v>
      </c>
      <c r="AF47" s="24" t="s">
        <v>55</v>
      </c>
      <c r="AG47" s="24" t="s">
        <v>64</v>
      </c>
      <c r="AH47" s="24" t="s">
        <v>65</v>
      </c>
      <c r="AI47" s="25" t="s">
        <v>68</v>
      </c>
    </row>
    <row r="48" spans="1:35" ht="16.5" thickBot="1">
      <c r="A48" s="4">
        <v>45</v>
      </c>
      <c r="B48" s="6">
        <v>164</v>
      </c>
      <c r="C48" s="6" t="b">
        <f t="shared" si="0"/>
        <v>0</v>
      </c>
      <c r="D48" s="2">
        <v>28787</v>
      </c>
      <c r="E48" s="4" t="s">
        <v>3</v>
      </c>
      <c r="F48" s="14" t="s">
        <v>39</v>
      </c>
      <c r="G48" t="str">
        <f t="shared" si="1"/>
        <v>Лошадь</v>
      </c>
      <c r="H48" t="b">
        <f t="shared" si="2"/>
        <v>0</v>
      </c>
      <c r="AA48">
        <v>45</v>
      </c>
      <c r="AB48">
        <f t="shared" si="3"/>
        <v>16097</v>
      </c>
      <c r="AC48" s="18">
        <v>32900</v>
      </c>
      <c r="AD48" s="23">
        <v>1990</v>
      </c>
      <c r="AE48" s="24" t="s">
        <v>73</v>
      </c>
      <c r="AF48" s="24" t="s">
        <v>58</v>
      </c>
      <c r="AG48" s="24" t="s">
        <v>70</v>
      </c>
      <c r="AH48" s="24" t="s">
        <v>71</v>
      </c>
      <c r="AI48" s="25" t="s">
        <v>66</v>
      </c>
    </row>
    <row r="49" spans="1:36" ht="16.5" thickBot="1">
      <c r="A49" s="4">
        <v>46</v>
      </c>
      <c r="B49" s="6">
        <v>96</v>
      </c>
      <c r="C49" s="6" t="str">
        <f t="shared" si="0"/>
        <v>убийство</v>
      </c>
      <c r="D49" s="2">
        <v>24012</v>
      </c>
      <c r="E49" s="4" t="s">
        <v>3</v>
      </c>
      <c r="F49" s="14" t="s">
        <v>47</v>
      </c>
      <c r="G49" t="str">
        <f t="shared" si="1"/>
        <v>Змея</v>
      </c>
      <c r="H49" t="b">
        <f t="shared" si="2"/>
        <v>0</v>
      </c>
      <c r="AA49">
        <v>46</v>
      </c>
      <c r="AB49">
        <f t="shared" si="3"/>
        <v>16481</v>
      </c>
      <c r="AC49" s="18">
        <v>33284</v>
      </c>
      <c r="AD49" s="23">
        <v>1991</v>
      </c>
      <c r="AE49" s="24" t="s">
        <v>90</v>
      </c>
      <c r="AF49" s="24" t="s">
        <v>78</v>
      </c>
      <c r="AG49" s="24" t="s">
        <v>70</v>
      </c>
      <c r="AH49" s="24" t="s">
        <v>71</v>
      </c>
      <c r="AI49" s="25" t="s">
        <v>68</v>
      </c>
    </row>
    <row r="50" spans="1:36" ht="16.5" thickBot="1">
      <c r="A50" s="4">
        <v>47</v>
      </c>
      <c r="B50" s="6">
        <v>175</v>
      </c>
      <c r="C50" s="6" t="str">
        <f t="shared" si="0"/>
        <v>Кража</v>
      </c>
      <c r="D50" s="2">
        <v>25765</v>
      </c>
      <c r="E50" s="4" t="s">
        <v>3</v>
      </c>
      <c r="F50" s="14" t="s">
        <v>42</v>
      </c>
      <c r="G50" t="str">
        <f t="shared" si="1"/>
        <v>Собака</v>
      </c>
      <c r="H50" t="b">
        <f t="shared" si="2"/>
        <v>0</v>
      </c>
      <c r="AA50">
        <v>47</v>
      </c>
      <c r="AB50">
        <f t="shared" si="3"/>
        <v>16835</v>
      </c>
      <c r="AC50" s="18">
        <v>33638</v>
      </c>
      <c r="AD50" s="23">
        <v>1992</v>
      </c>
      <c r="AE50" s="24" t="s">
        <v>103</v>
      </c>
      <c r="AF50" s="24" t="s">
        <v>82</v>
      </c>
      <c r="AG50" s="24" t="s">
        <v>74</v>
      </c>
      <c r="AH50" s="24" t="s">
        <v>75</v>
      </c>
      <c r="AI50" s="25" t="s">
        <v>66</v>
      </c>
      <c r="AJ50" s="26"/>
    </row>
    <row r="51" spans="1:36" ht="16.5" thickBot="1">
      <c r="A51" s="4">
        <v>48</v>
      </c>
      <c r="B51" s="6">
        <v>175</v>
      </c>
      <c r="C51" s="6" t="str">
        <f t="shared" si="0"/>
        <v>Кража</v>
      </c>
      <c r="D51" s="2">
        <v>27568</v>
      </c>
      <c r="E51" s="4" t="s">
        <v>3</v>
      </c>
      <c r="F51" s="14" t="s">
        <v>42</v>
      </c>
      <c r="G51" t="str">
        <f t="shared" si="1"/>
        <v>Змея</v>
      </c>
      <c r="H51" t="b">
        <f t="shared" si="2"/>
        <v>0</v>
      </c>
      <c r="AA51">
        <v>48</v>
      </c>
      <c r="AB51">
        <f t="shared" si="3"/>
        <v>17189</v>
      </c>
      <c r="AC51" s="18">
        <v>33992</v>
      </c>
      <c r="AD51" s="23">
        <v>1993</v>
      </c>
      <c r="AE51" s="24" t="s">
        <v>98</v>
      </c>
      <c r="AF51" s="24" t="s">
        <v>59</v>
      </c>
      <c r="AG51" s="24" t="s">
        <v>74</v>
      </c>
      <c r="AH51" s="24" t="s">
        <v>75</v>
      </c>
      <c r="AI51" s="25" t="s">
        <v>68</v>
      </c>
      <c r="AJ51" s="26"/>
    </row>
    <row r="52" spans="1:36" ht="16.5" thickBot="1">
      <c r="A52" s="4">
        <v>49</v>
      </c>
      <c r="B52" s="6">
        <v>176</v>
      </c>
      <c r="C52" s="6" t="str">
        <f t="shared" si="0"/>
        <v>ПИРВЧИ</v>
      </c>
      <c r="D52" s="2">
        <v>29932</v>
      </c>
      <c r="E52" s="4" t="s">
        <v>3</v>
      </c>
      <c r="F52" s="14" t="s">
        <v>43</v>
      </c>
      <c r="G52" t="str">
        <f t="shared" si="1"/>
        <v>Петух</v>
      </c>
      <c r="H52" t="b">
        <f t="shared" si="2"/>
        <v>0</v>
      </c>
      <c r="AA52">
        <v>49</v>
      </c>
      <c r="AB52">
        <f t="shared" si="3"/>
        <v>17572</v>
      </c>
      <c r="AC52" s="18">
        <v>34375</v>
      </c>
      <c r="AD52" s="23">
        <v>1994</v>
      </c>
      <c r="AE52" s="24" t="s">
        <v>63</v>
      </c>
      <c r="AF52" s="24" t="s">
        <v>60</v>
      </c>
      <c r="AG52" s="24" t="s">
        <v>79</v>
      </c>
      <c r="AH52" s="24" t="s">
        <v>80</v>
      </c>
      <c r="AI52" s="25" t="s">
        <v>66</v>
      </c>
      <c r="AJ52" s="26"/>
    </row>
    <row r="53" spans="1:36" ht="16.5" thickBot="1">
      <c r="A53" s="4">
        <v>50</v>
      </c>
      <c r="B53" s="6">
        <v>179</v>
      </c>
      <c r="C53" s="6" t="str">
        <f t="shared" si="0"/>
        <v>Разбой</v>
      </c>
      <c r="D53" s="2">
        <v>23598</v>
      </c>
      <c r="E53" s="4" t="s">
        <v>3</v>
      </c>
      <c r="F53" s="14" t="s">
        <v>48</v>
      </c>
      <c r="G53" t="str">
        <f t="shared" si="1"/>
        <v>Дракон</v>
      </c>
      <c r="H53" t="b">
        <f t="shared" si="2"/>
        <v>0</v>
      </c>
      <c r="AA53" s="26"/>
      <c r="AB53" s="27"/>
      <c r="AC53" s="30"/>
      <c r="AD53" s="28"/>
      <c r="AE53" s="28"/>
      <c r="AF53" s="24" t="s">
        <v>61</v>
      </c>
      <c r="AG53" s="28"/>
      <c r="AH53" s="28"/>
      <c r="AI53" s="26"/>
      <c r="AJ53" s="26"/>
    </row>
    <row r="54" spans="1:36" ht="15.75">
      <c r="A54" s="4">
        <v>51</v>
      </c>
      <c r="B54" s="6">
        <v>233</v>
      </c>
      <c r="C54" s="6" t="str">
        <f t="shared" si="0"/>
        <v>Терроризм</v>
      </c>
      <c r="D54" s="2">
        <v>31024</v>
      </c>
      <c r="E54" s="4" t="s">
        <v>3</v>
      </c>
      <c r="F54" s="14" t="s">
        <v>43</v>
      </c>
      <c r="G54" t="str">
        <f t="shared" si="1"/>
        <v>Крыса</v>
      </c>
      <c r="H54" t="b">
        <f t="shared" si="2"/>
        <v>0</v>
      </c>
      <c r="AA54" s="26"/>
      <c r="AB54" s="27"/>
      <c r="AC54" s="30"/>
      <c r="AD54" s="28"/>
      <c r="AE54" s="28"/>
      <c r="AF54" s="28"/>
      <c r="AG54" s="28"/>
      <c r="AH54" s="28"/>
      <c r="AI54" s="26"/>
      <c r="AJ54" s="26"/>
    </row>
    <row r="55" spans="1:36" ht="15.75">
      <c r="A55" s="4">
        <v>52</v>
      </c>
      <c r="B55" s="6">
        <v>233</v>
      </c>
      <c r="C55" s="6" t="str">
        <f t="shared" si="0"/>
        <v>Терроризм</v>
      </c>
      <c r="D55" s="2">
        <v>30757</v>
      </c>
      <c r="E55" s="4" t="s">
        <v>3</v>
      </c>
      <c r="F55" s="14" t="s">
        <v>40</v>
      </c>
      <c r="G55" t="str">
        <f t="shared" si="1"/>
        <v>Крыса</v>
      </c>
      <c r="H55" t="b">
        <f t="shared" si="2"/>
        <v>0</v>
      </c>
      <c r="AA55" s="26"/>
      <c r="AB55" s="27"/>
      <c r="AC55" s="30"/>
      <c r="AD55" s="28"/>
      <c r="AE55" s="28"/>
      <c r="AF55" s="28"/>
      <c r="AG55" s="28"/>
      <c r="AH55" s="28"/>
      <c r="AI55" s="26"/>
      <c r="AJ55" s="26"/>
    </row>
    <row r="56" spans="1:36" ht="15.75">
      <c r="A56" s="4">
        <v>53</v>
      </c>
      <c r="B56" s="6">
        <v>233</v>
      </c>
      <c r="C56" s="6" t="str">
        <f t="shared" si="0"/>
        <v>Терроризм</v>
      </c>
      <c r="D56" s="2">
        <v>32550</v>
      </c>
      <c r="E56" s="4" t="s">
        <v>3</v>
      </c>
      <c r="F56" s="14" t="s">
        <v>44</v>
      </c>
      <c r="G56" t="str">
        <f t="shared" si="1"/>
        <v>Змея</v>
      </c>
      <c r="H56" t="b">
        <f t="shared" si="2"/>
        <v>0</v>
      </c>
      <c r="AA56" s="26"/>
      <c r="AB56" s="27"/>
      <c r="AC56" s="30"/>
      <c r="AD56" s="28"/>
      <c r="AE56" s="28"/>
      <c r="AF56" s="28"/>
      <c r="AG56" s="28"/>
      <c r="AH56" s="28"/>
      <c r="AI56" s="26"/>
      <c r="AJ56" s="26"/>
    </row>
    <row r="57" spans="1:36" ht="15.75">
      <c r="A57" s="4">
        <v>54</v>
      </c>
      <c r="B57" s="6">
        <v>96</v>
      </c>
      <c r="C57" s="6" t="str">
        <f t="shared" si="0"/>
        <v>убийство</v>
      </c>
      <c r="D57" s="2">
        <v>23828</v>
      </c>
      <c r="E57" s="4" t="s">
        <v>3</v>
      </c>
      <c r="F57" s="14" t="s">
        <v>22</v>
      </c>
      <c r="G57" t="str">
        <f t="shared" si="1"/>
        <v>Змея</v>
      </c>
      <c r="H57" t="b">
        <f t="shared" si="2"/>
        <v>0</v>
      </c>
      <c r="AA57" s="26"/>
      <c r="AB57" s="27"/>
      <c r="AC57" s="30"/>
      <c r="AD57" s="28"/>
      <c r="AE57" s="28"/>
      <c r="AF57" s="28"/>
      <c r="AG57" s="28"/>
      <c r="AH57" s="28"/>
      <c r="AI57" s="26"/>
      <c r="AJ57" s="26"/>
    </row>
    <row r="58" spans="1:36" ht="15.75">
      <c r="A58" s="4">
        <v>55</v>
      </c>
      <c r="B58" s="6">
        <v>96</v>
      </c>
      <c r="C58" s="6" t="str">
        <f t="shared" si="0"/>
        <v>убийство</v>
      </c>
      <c r="D58" s="2">
        <v>22891</v>
      </c>
      <c r="E58" s="4" t="s">
        <v>3</v>
      </c>
      <c r="F58" s="14" t="s">
        <v>46</v>
      </c>
      <c r="G58" t="str">
        <f t="shared" si="1"/>
        <v>Тигр</v>
      </c>
      <c r="H58" t="b">
        <f t="shared" si="2"/>
        <v>0</v>
      </c>
      <c r="AA58" s="26"/>
      <c r="AB58" s="27"/>
      <c r="AC58" s="30"/>
      <c r="AD58" s="28"/>
      <c r="AE58" s="28"/>
      <c r="AF58" s="28"/>
      <c r="AG58" s="28"/>
      <c r="AH58" s="28"/>
      <c r="AI58" s="26"/>
      <c r="AJ58" s="26"/>
    </row>
    <row r="59" spans="1:36" ht="15.75">
      <c r="A59" s="4">
        <v>56</v>
      </c>
      <c r="B59" s="6">
        <v>96</v>
      </c>
      <c r="C59" s="6" t="str">
        <f t="shared" si="0"/>
        <v>убийство</v>
      </c>
      <c r="D59" s="2">
        <v>22891</v>
      </c>
      <c r="E59" s="4" t="s">
        <v>3</v>
      </c>
      <c r="F59" s="14" t="s">
        <v>46</v>
      </c>
      <c r="G59" t="str">
        <f t="shared" si="1"/>
        <v>Тигр</v>
      </c>
      <c r="H59" t="b">
        <f t="shared" si="2"/>
        <v>0</v>
      </c>
      <c r="AA59" s="26"/>
      <c r="AB59" s="27"/>
      <c r="AC59" s="30"/>
      <c r="AD59" s="28"/>
      <c r="AE59" s="28"/>
      <c r="AF59" s="28"/>
      <c r="AG59" s="28"/>
      <c r="AH59" s="28"/>
      <c r="AI59" s="26"/>
      <c r="AJ59" s="26"/>
    </row>
    <row r="60" spans="1:36" ht="15.75">
      <c r="A60" s="4">
        <v>57</v>
      </c>
      <c r="B60" s="6">
        <v>96</v>
      </c>
      <c r="C60" s="6" t="str">
        <f t="shared" si="0"/>
        <v>убийство</v>
      </c>
      <c r="D60" s="2">
        <v>27607</v>
      </c>
      <c r="E60" s="4" t="s">
        <v>3</v>
      </c>
      <c r="F60" s="14" t="s">
        <v>48</v>
      </c>
      <c r="G60" t="str">
        <f t="shared" si="1"/>
        <v>Змея</v>
      </c>
      <c r="H60" t="b">
        <f t="shared" si="2"/>
        <v>0</v>
      </c>
      <c r="AA60" s="26"/>
      <c r="AB60" s="27"/>
      <c r="AC60" s="30"/>
      <c r="AD60" s="28"/>
      <c r="AE60" s="28"/>
      <c r="AF60" s="28"/>
      <c r="AG60" s="28"/>
      <c r="AH60" s="28"/>
      <c r="AI60" s="26"/>
      <c r="AJ60" s="26"/>
    </row>
    <row r="61" spans="1:36" ht="15.75">
      <c r="A61" s="4">
        <v>58</v>
      </c>
      <c r="B61" s="6">
        <v>96</v>
      </c>
      <c r="C61" s="6" t="str">
        <f t="shared" si="0"/>
        <v>убийство</v>
      </c>
      <c r="D61" s="2">
        <v>30062</v>
      </c>
      <c r="E61" s="4" t="s">
        <v>3</v>
      </c>
      <c r="F61" s="14" t="s">
        <v>41</v>
      </c>
      <c r="G61" t="str">
        <f t="shared" si="1"/>
        <v>Собака</v>
      </c>
      <c r="H61" t="b">
        <f t="shared" si="2"/>
        <v>0</v>
      </c>
      <c r="AA61" s="26"/>
      <c r="AB61" s="27"/>
      <c r="AC61" s="30"/>
      <c r="AD61" s="28"/>
      <c r="AE61" s="28"/>
      <c r="AF61" s="28"/>
      <c r="AG61" s="28"/>
      <c r="AH61" s="28"/>
      <c r="AI61" s="26"/>
      <c r="AJ61" s="26"/>
    </row>
    <row r="62" spans="1:36" ht="15.75">
      <c r="A62" s="4">
        <v>59</v>
      </c>
      <c r="B62" s="6">
        <v>96</v>
      </c>
      <c r="C62" s="6" t="str">
        <f t="shared" si="0"/>
        <v>убийство</v>
      </c>
      <c r="D62" s="2">
        <v>25565</v>
      </c>
      <c r="E62" s="4" t="s">
        <v>3</v>
      </c>
      <c r="F62" s="14" t="s">
        <v>49</v>
      </c>
      <c r="G62" t="str">
        <f t="shared" si="1"/>
        <v>Петух</v>
      </c>
      <c r="H62" t="b">
        <f t="shared" si="2"/>
        <v>0</v>
      </c>
      <c r="AA62" s="26"/>
      <c r="AB62" s="27"/>
      <c r="AC62" s="30"/>
      <c r="AD62" s="28"/>
      <c r="AE62" s="28"/>
      <c r="AF62" s="28"/>
      <c r="AG62" s="28"/>
      <c r="AH62" s="28"/>
      <c r="AI62" s="26"/>
      <c r="AJ62" s="26"/>
    </row>
    <row r="63" spans="1:36" ht="15.75">
      <c r="A63" s="4">
        <v>60</v>
      </c>
      <c r="B63" s="6">
        <v>233</v>
      </c>
      <c r="C63" s="6" t="str">
        <f t="shared" si="0"/>
        <v>Терроризм</v>
      </c>
      <c r="D63" s="2">
        <v>31964</v>
      </c>
      <c r="E63" s="4" t="s">
        <v>3</v>
      </c>
      <c r="F63" s="14" t="s">
        <v>42</v>
      </c>
      <c r="G63" t="str">
        <f t="shared" si="1"/>
        <v>Кролик</v>
      </c>
      <c r="H63" t="b">
        <f t="shared" si="2"/>
        <v>0</v>
      </c>
      <c r="AA63" s="26"/>
      <c r="AB63" s="27"/>
      <c r="AC63" s="30"/>
      <c r="AD63" s="28"/>
      <c r="AE63" s="28"/>
      <c r="AF63" s="28"/>
      <c r="AG63" s="28"/>
      <c r="AH63" s="28"/>
      <c r="AI63" s="26"/>
      <c r="AJ63" s="26"/>
    </row>
    <row r="64" spans="1:36">
      <c r="A64" s="4">
        <v>61</v>
      </c>
      <c r="B64" s="6">
        <v>233</v>
      </c>
      <c r="C64" s="6" t="str">
        <f t="shared" si="0"/>
        <v>Терроризм</v>
      </c>
      <c r="D64" s="2">
        <v>32275</v>
      </c>
      <c r="E64" s="4" t="s">
        <v>3</v>
      </c>
      <c r="F64" s="14" t="s">
        <v>41</v>
      </c>
      <c r="G64" t="str">
        <f t="shared" si="1"/>
        <v>Дракон</v>
      </c>
      <c r="H64" t="b">
        <f t="shared" si="2"/>
        <v>0</v>
      </c>
      <c r="AA64" s="26"/>
      <c r="AB64" s="29"/>
      <c r="AC64" s="27"/>
      <c r="AD64" s="26"/>
      <c r="AE64" s="26"/>
      <c r="AF64" s="26"/>
      <c r="AG64" s="26"/>
      <c r="AH64" s="26"/>
      <c r="AI64" s="26"/>
      <c r="AJ64" s="26"/>
    </row>
    <row r="65" spans="1:36">
      <c r="A65" s="4">
        <v>62</v>
      </c>
      <c r="B65" s="6">
        <v>233</v>
      </c>
      <c r="C65" s="6" t="str">
        <f t="shared" si="0"/>
        <v>Терроризм</v>
      </c>
      <c r="D65" s="2">
        <v>32249</v>
      </c>
      <c r="E65" s="4" t="s">
        <v>3</v>
      </c>
      <c r="F65" s="14" t="s">
        <v>22</v>
      </c>
      <c r="G65" t="str">
        <f t="shared" si="1"/>
        <v>Дракон</v>
      </c>
      <c r="H65" t="b">
        <f t="shared" si="2"/>
        <v>0</v>
      </c>
      <c r="AA65" s="26"/>
      <c r="AB65" s="29"/>
      <c r="AC65" s="27"/>
      <c r="AD65" s="26"/>
      <c r="AE65" s="26"/>
      <c r="AF65" s="26"/>
      <c r="AG65" s="26"/>
      <c r="AH65" s="26"/>
      <c r="AI65" s="26"/>
      <c r="AJ65" s="26"/>
    </row>
    <row r="66" spans="1:36">
      <c r="A66" s="4">
        <v>63</v>
      </c>
      <c r="B66" s="6">
        <v>259</v>
      </c>
      <c r="C66" s="6" t="str">
        <f t="shared" si="0"/>
        <v>наркотики</v>
      </c>
      <c r="D66" s="2">
        <v>25317</v>
      </c>
      <c r="E66" s="4" t="s">
        <v>3</v>
      </c>
      <c r="F66" s="14" t="s">
        <v>41</v>
      </c>
      <c r="G66" t="str">
        <f t="shared" si="1"/>
        <v>Петух</v>
      </c>
      <c r="H66" t="b">
        <f t="shared" si="2"/>
        <v>0</v>
      </c>
      <c r="AA66" s="26"/>
      <c r="AB66" s="26"/>
      <c r="AC66" s="27"/>
      <c r="AD66" s="26"/>
      <c r="AE66" s="26"/>
      <c r="AF66" s="26"/>
      <c r="AG66" s="26"/>
      <c r="AH66" s="26"/>
      <c r="AI66" s="26"/>
      <c r="AJ66" s="26"/>
    </row>
    <row r="67" spans="1:36">
      <c r="A67" s="4">
        <v>64</v>
      </c>
      <c r="B67" s="6">
        <v>259</v>
      </c>
      <c r="C67" s="6" t="str">
        <f t="shared" si="0"/>
        <v>наркотики</v>
      </c>
      <c r="D67" s="2">
        <v>29524</v>
      </c>
      <c r="E67" s="4" t="s">
        <v>3</v>
      </c>
      <c r="F67" s="14" t="s">
        <v>39</v>
      </c>
      <c r="G67" t="str">
        <f t="shared" si="1"/>
        <v>Обезьяна</v>
      </c>
      <c r="H67" t="b">
        <f t="shared" si="2"/>
        <v>0</v>
      </c>
      <c r="AA67" s="26"/>
      <c r="AB67" s="26"/>
      <c r="AC67" s="27"/>
      <c r="AD67" s="26"/>
      <c r="AE67" s="26"/>
      <c r="AF67" s="26"/>
      <c r="AG67" s="26"/>
      <c r="AH67" s="26"/>
      <c r="AI67" s="26"/>
      <c r="AJ67" s="26"/>
    </row>
    <row r="68" spans="1:36">
      <c r="A68" s="4">
        <v>65</v>
      </c>
      <c r="B68" s="6">
        <v>259</v>
      </c>
      <c r="C68" s="6" t="str">
        <f t="shared" ref="C68:C131" si="5">IF(B68=96,"убийство",IF(B68=103,"УПТВЗ",IF(B68=175,"Кража",IF(B68=176,"ПИРВЧИ",IF(B68=177,"Мошенничество",IF(B68=178,"Грабеж",IF(B68=179,"Разбой",IF(B68=233,"Терроризм",IF(B68=257,"хулиганство",IF(B68=259,"наркотики"))))))))))</f>
        <v>наркотики</v>
      </c>
      <c r="D68" s="2">
        <v>21602</v>
      </c>
      <c r="E68" s="4" t="s">
        <v>3</v>
      </c>
      <c r="F68" s="14" t="s">
        <v>40</v>
      </c>
      <c r="G68" t="str">
        <f t="shared" si="1"/>
        <v>Кабан</v>
      </c>
      <c r="H68">
        <f t="shared" si="2"/>
        <v>1</v>
      </c>
      <c r="AA68" s="26"/>
      <c r="AB68" s="26"/>
      <c r="AC68" s="27"/>
      <c r="AD68" s="26"/>
      <c r="AE68" s="26"/>
      <c r="AF68" s="26"/>
      <c r="AG68" s="26"/>
      <c r="AH68" s="26"/>
      <c r="AI68" s="26"/>
      <c r="AJ68" s="26"/>
    </row>
    <row r="69" spans="1:36">
      <c r="A69" s="4">
        <v>66</v>
      </c>
      <c r="B69" s="6">
        <v>103</v>
      </c>
      <c r="C69" s="6" t="str">
        <f t="shared" si="5"/>
        <v>УПТВЗ</v>
      </c>
      <c r="D69" s="2">
        <v>22790</v>
      </c>
      <c r="E69" s="4" t="s">
        <v>3</v>
      </c>
      <c r="F69" s="14" t="s">
        <v>45</v>
      </c>
      <c r="G69" t="str">
        <f t="shared" ref="G69:G132" si="6">IF((D69-Z$1)&lt;AB$4,AF$4,IF((D69-Z$1)&lt;AB$5,AF$5,IF((D69-Z$1)&lt;AB$6,AF$6,IF((D69-Z$1)&lt;AB$7,AF$7,IF((D69-Z$1)&lt;AB$8,AF$8,IF((D69-Z$1)&lt;AB$9,AF$9,IF((D69-Z$1)&lt;AB$10,AF$10,IF((D69-Z$1)&lt;AB$11,AF$11,IF((D69-Z$1)&lt;AB$12,AF$12,IF((D69-Z$1)&lt;AB$13,AF$13,IF((D69-Z$1)&lt;AB$14,AF$14,IF((D69-Z$1)&lt;AB$15,AF$15,IF((D69-Z$1)&lt;AB$16,AF$16,IF((D69-Z$1)&lt;AB$17,AF$17,IF((D69-Z$1)&lt;AB$18,AF$18,IF((D69-Z$1)&lt;AB$19,AF$19,IF((D69-Z$1)&lt;AB$20,AF$20,IF((D69-Z$1)&lt;AB$21,AF$21,IF((D69-Z106)&lt;AB$22,AF$22,IF((D69-Z$1)&lt;AB$23,AF$23,IF((D69-Z$1)&lt;AB$24,AF$24,IF((D69-Z$1)&lt;AB$25,AF$25,IF((D69-Z$1)&lt;AB$26,AF$26,IF((D69-Z$1)&lt;AB$27,AF$27,IF((D69-Z$1)&lt;AB$28,AF$28,IF((D69-Z$1)&lt;AB$29,AF$29,IF((D69-Z$1)&lt;AB$30,AF$30,IF((D69-Z$1)&lt;AB$31,AF$31,IF((D69-Z$1)&lt;AB$32,AF$32,IF((D69-Z$1)&lt;AB$33,AF$33,IF((D69-Z106)&lt;AB$34,AF$34,IF((D69-Z106)&lt;AB$35,AF$35,IF((D69-Z$1)&lt;AB$36,AF$36,IF((D69-Z$1)&lt;AB$37,AF$37,IF((D69-Z$1)&lt;AB$38,AF$38,IF((D69-Z$1)&lt;AB$39,AF$39,IF((D69-Z$1)&lt;AB$40,AF$40,IF((D69-Z$1)&lt;AB$41,AF$41,IF((D69-Z$1)&lt;AB$42,AF$42,IF((D69-Z$1)&lt;AB$43,AF$43,IF((D69-Z$1)&lt;AB$44,AF$44,IF((D69-Z$1)&lt;AB$45,AF$45,IF((D69-Z$1)&lt;AB$46,AF$46,IF((D69-Z$1)&lt;AB$47,AF$47,IF((D69-Z$1)&lt;AB$48,AF$48,IF((D69-Z$1)&lt;AB$49,AF$49,IF((D69-Z$1)&lt;AB$50,AF$50,IF((D69-Z106)&lt;AB$51,AF$51,IF((D69-Z$1)&lt;AB$52,AF$52,IF((D69-Z$1)&gt;AB$52,AF$53))))))))))))))))))))))))))))))))))))))))))))))))))</f>
        <v>Тигр</v>
      </c>
      <c r="H69" t="b">
        <f t="shared" ref="H69:H132" si="7">IF(I$2=G69,IF(L$2=C69,1))</f>
        <v>0</v>
      </c>
    </row>
    <row r="70" spans="1:36">
      <c r="A70" s="4">
        <v>67</v>
      </c>
      <c r="B70" s="6">
        <v>103</v>
      </c>
      <c r="C70" s="6" t="str">
        <f t="shared" si="5"/>
        <v>УПТВЗ</v>
      </c>
      <c r="D70" s="2">
        <v>30612</v>
      </c>
      <c r="E70" s="4" t="s">
        <v>3</v>
      </c>
      <c r="F70" s="14" t="s">
        <v>47</v>
      </c>
      <c r="G70" t="str">
        <f t="shared" si="6"/>
        <v>Кабан</v>
      </c>
      <c r="H70" t="b">
        <f t="shared" si="7"/>
        <v>0</v>
      </c>
    </row>
    <row r="71" spans="1:36">
      <c r="A71" s="4">
        <v>68</v>
      </c>
      <c r="B71" s="6">
        <v>103</v>
      </c>
      <c r="C71" s="6" t="str">
        <f t="shared" si="5"/>
        <v>УПТВЗ</v>
      </c>
      <c r="D71" s="2">
        <v>22802</v>
      </c>
      <c r="E71" s="4" t="s">
        <v>3</v>
      </c>
      <c r="F71" s="14" t="s">
        <v>45</v>
      </c>
      <c r="G71" t="str">
        <f t="shared" si="6"/>
        <v>Тигр</v>
      </c>
      <c r="H71" t="b">
        <f t="shared" si="7"/>
        <v>0</v>
      </c>
    </row>
    <row r="72" spans="1:36">
      <c r="A72" s="4">
        <v>69</v>
      </c>
      <c r="B72" s="6">
        <v>103</v>
      </c>
      <c r="C72" s="6" t="str">
        <f t="shared" si="5"/>
        <v>УПТВЗ</v>
      </c>
      <c r="D72" s="2">
        <v>28626</v>
      </c>
      <c r="E72" s="4" t="s">
        <v>3</v>
      </c>
      <c r="F72" s="14" t="s">
        <v>41</v>
      </c>
      <c r="G72" t="str">
        <f t="shared" si="6"/>
        <v>Лошадь</v>
      </c>
      <c r="H72" t="b">
        <f t="shared" si="7"/>
        <v>0</v>
      </c>
    </row>
    <row r="73" spans="1:36">
      <c r="A73" s="4">
        <v>70</v>
      </c>
      <c r="B73" s="6">
        <v>103</v>
      </c>
      <c r="C73" s="6" t="str">
        <f t="shared" si="5"/>
        <v>УПТВЗ</v>
      </c>
      <c r="D73" s="2">
        <v>31889</v>
      </c>
      <c r="E73" s="4" t="s">
        <v>3</v>
      </c>
      <c r="F73" s="14" t="s">
        <v>41</v>
      </c>
      <c r="G73" t="str">
        <f t="shared" si="6"/>
        <v>Кролик</v>
      </c>
      <c r="H73" t="b">
        <f t="shared" si="7"/>
        <v>0</v>
      </c>
    </row>
    <row r="74" spans="1:36">
      <c r="A74" s="4">
        <v>71</v>
      </c>
      <c r="B74" s="6">
        <v>175</v>
      </c>
      <c r="C74" s="6" t="str">
        <f t="shared" si="5"/>
        <v>Кража</v>
      </c>
      <c r="D74" s="2">
        <v>27238</v>
      </c>
      <c r="E74" s="4" t="s">
        <v>3</v>
      </c>
      <c r="F74" s="14" t="s">
        <v>48</v>
      </c>
      <c r="G74" t="str">
        <f t="shared" si="6"/>
        <v>Тигр</v>
      </c>
      <c r="H74" t="b">
        <f t="shared" si="7"/>
        <v>0</v>
      </c>
    </row>
    <row r="75" spans="1:36">
      <c r="A75" s="4">
        <v>72</v>
      </c>
      <c r="B75" s="6">
        <v>175</v>
      </c>
      <c r="C75" s="6" t="str">
        <f t="shared" si="5"/>
        <v>Кража</v>
      </c>
      <c r="D75" s="2">
        <v>29005</v>
      </c>
      <c r="E75" s="4" t="s">
        <v>3</v>
      </c>
      <c r="F75" s="14" t="s">
        <v>45</v>
      </c>
      <c r="G75" t="str">
        <f t="shared" si="6"/>
        <v>Баран</v>
      </c>
      <c r="H75" t="b">
        <f t="shared" si="7"/>
        <v>0</v>
      </c>
    </row>
    <row r="76" spans="1:36">
      <c r="A76" s="4">
        <v>73</v>
      </c>
      <c r="B76" s="6">
        <v>175</v>
      </c>
      <c r="C76" s="6" t="str">
        <f t="shared" si="5"/>
        <v>Кража</v>
      </c>
      <c r="D76" s="2">
        <v>32056</v>
      </c>
      <c r="E76" s="4" t="s">
        <v>3</v>
      </c>
      <c r="F76" s="14" t="s">
        <v>47</v>
      </c>
      <c r="G76" t="str">
        <f t="shared" si="6"/>
        <v>Кролик</v>
      </c>
      <c r="H76" t="b">
        <f t="shared" si="7"/>
        <v>0</v>
      </c>
    </row>
    <row r="77" spans="1:36">
      <c r="A77" s="4">
        <v>74</v>
      </c>
      <c r="B77" s="6">
        <v>176</v>
      </c>
      <c r="C77" s="6" t="str">
        <f t="shared" si="5"/>
        <v>ПИРВЧИ</v>
      </c>
      <c r="D77" s="2">
        <v>24456</v>
      </c>
      <c r="E77" s="4" t="s">
        <v>3</v>
      </c>
      <c r="F77" s="14" t="s">
        <v>43</v>
      </c>
      <c r="G77" t="str">
        <f t="shared" si="6"/>
        <v>Лошадь</v>
      </c>
      <c r="H77" t="b">
        <f t="shared" si="7"/>
        <v>0</v>
      </c>
    </row>
    <row r="78" spans="1:36">
      <c r="A78" s="4">
        <v>75</v>
      </c>
      <c r="B78" s="6">
        <v>177</v>
      </c>
      <c r="C78" s="6" t="str">
        <f t="shared" si="5"/>
        <v>Мошенничество</v>
      </c>
      <c r="D78" s="2">
        <v>27684</v>
      </c>
      <c r="E78" s="4" t="s">
        <v>3</v>
      </c>
      <c r="F78" s="14" t="s">
        <v>47</v>
      </c>
      <c r="G78" t="str">
        <f t="shared" si="6"/>
        <v>Змея</v>
      </c>
      <c r="H78" t="b">
        <f t="shared" si="7"/>
        <v>0</v>
      </c>
    </row>
    <row r="79" spans="1:36">
      <c r="A79" s="4">
        <v>76</v>
      </c>
      <c r="B79" s="6">
        <v>177</v>
      </c>
      <c r="C79" s="6" t="str">
        <f t="shared" si="5"/>
        <v>Мошенничество</v>
      </c>
      <c r="D79" s="2">
        <v>18281</v>
      </c>
      <c r="E79" s="4" t="s">
        <v>3</v>
      </c>
      <c r="F79" s="14" t="s">
        <v>19</v>
      </c>
      <c r="G79" t="str">
        <f t="shared" si="6"/>
        <v>Бык</v>
      </c>
      <c r="H79" t="b">
        <f t="shared" si="7"/>
        <v>0</v>
      </c>
    </row>
    <row r="80" spans="1:36">
      <c r="A80" s="4">
        <v>77</v>
      </c>
      <c r="B80" s="6">
        <v>177</v>
      </c>
      <c r="C80" s="6" t="str">
        <f t="shared" si="5"/>
        <v>Мошенничество</v>
      </c>
      <c r="D80" s="2">
        <v>22795</v>
      </c>
      <c r="E80" s="4" t="s">
        <v>3</v>
      </c>
      <c r="F80" s="14" t="s">
        <v>45</v>
      </c>
      <c r="G80" t="str">
        <f t="shared" si="6"/>
        <v>Тигр</v>
      </c>
      <c r="H80" t="b">
        <f t="shared" si="7"/>
        <v>0</v>
      </c>
    </row>
    <row r="81" spans="1:8">
      <c r="A81" s="4">
        <v>78</v>
      </c>
      <c r="B81" s="6">
        <v>177</v>
      </c>
      <c r="C81" s="6" t="str">
        <f t="shared" si="5"/>
        <v>Мошенничество</v>
      </c>
      <c r="D81" s="2">
        <v>22898</v>
      </c>
      <c r="E81" s="4" t="s">
        <v>3</v>
      </c>
      <c r="F81" s="14" t="s">
        <v>46</v>
      </c>
      <c r="G81" t="str">
        <f t="shared" si="6"/>
        <v>Тигр</v>
      </c>
      <c r="H81" t="b">
        <f t="shared" si="7"/>
        <v>0</v>
      </c>
    </row>
    <row r="82" spans="1:8">
      <c r="A82" s="4">
        <v>79</v>
      </c>
      <c r="B82" s="6">
        <v>177</v>
      </c>
      <c r="C82" s="6" t="str">
        <f t="shared" si="5"/>
        <v>Мошенничество</v>
      </c>
      <c r="D82" s="2">
        <v>32186</v>
      </c>
      <c r="E82" s="4" t="s">
        <v>3</v>
      </c>
      <c r="F82" s="14" t="s">
        <v>44</v>
      </c>
      <c r="G82" t="str">
        <f t="shared" si="6"/>
        <v>Кролик</v>
      </c>
      <c r="H82" t="b">
        <f t="shared" si="7"/>
        <v>0</v>
      </c>
    </row>
    <row r="83" spans="1:8">
      <c r="A83" s="4">
        <v>80</v>
      </c>
      <c r="B83" s="6">
        <v>178</v>
      </c>
      <c r="C83" s="6" t="str">
        <f t="shared" si="5"/>
        <v>Грабеж</v>
      </c>
      <c r="D83" s="2">
        <v>30437</v>
      </c>
      <c r="E83" s="4" t="s">
        <v>3</v>
      </c>
      <c r="F83" s="14" t="s">
        <v>41</v>
      </c>
      <c r="G83" t="str">
        <f t="shared" si="6"/>
        <v>Кабан</v>
      </c>
      <c r="H83" t="b">
        <f t="shared" si="7"/>
        <v>0</v>
      </c>
    </row>
    <row r="84" spans="1:8">
      <c r="A84" s="4">
        <v>81</v>
      </c>
      <c r="B84" s="6">
        <v>178</v>
      </c>
      <c r="C84" s="6" t="str">
        <f t="shared" si="5"/>
        <v>Грабеж</v>
      </c>
      <c r="D84" s="2">
        <v>26206</v>
      </c>
      <c r="E84" s="4" t="s">
        <v>3</v>
      </c>
      <c r="F84" s="14" t="s">
        <v>47</v>
      </c>
      <c r="G84" t="str">
        <f t="shared" si="6"/>
        <v>Кабан</v>
      </c>
      <c r="H84" t="b">
        <f t="shared" si="7"/>
        <v>0</v>
      </c>
    </row>
    <row r="85" spans="1:8">
      <c r="A85" s="4">
        <v>82</v>
      </c>
      <c r="B85" s="6">
        <v>178</v>
      </c>
      <c r="C85" s="6" t="str">
        <f t="shared" si="5"/>
        <v>Грабеж</v>
      </c>
      <c r="D85" s="2">
        <v>32656</v>
      </c>
      <c r="E85" s="4" t="s">
        <v>3</v>
      </c>
      <c r="F85" s="14" t="s">
        <v>45</v>
      </c>
      <c r="G85" t="str">
        <f t="shared" si="6"/>
        <v>Змея</v>
      </c>
      <c r="H85" t="b">
        <f t="shared" si="7"/>
        <v>0</v>
      </c>
    </row>
    <row r="86" spans="1:8">
      <c r="A86" s="4">
        <v>83</v>
      </c>
      <c r="B86" s="6">
        <v>179</v>
      </c>
      <c r="C86" s="6" t="str">
        <f t="shared" si="5"/>
        <v>Разбой</v>
      </c>
      <c r="D86" s="2">
        <v>24117</v>
      </c>
      <c r="E86" s="4" t="s">
        <v>3</v>
      </c>
      <c r="F86" s="14" t="s">
        <v>19</v>
      </c>
      <c r="G86" t="str">
        <f t="shared" si="6"/>
        <v>Змея</v>
      </c>
      <c r="H86" t="b">
        <f t="shared" si="7"/>
        <v>0</v>
      </c>
    </row>
    <row r="87" spans="1:8">
      <c r="A87" s="4">
        <v>84</v>
      </c>
      <c r="B87" s="6">
        <v>179</v>
      </c>
      <c r="C87" s="6" t="str">
        <f t="shared" si="5"/>
        <v>Разбой</v>
      </c>
      <c r="D87" s="2">
        <v>25256</v>
      </c>
      <c r="E87" s="4" t="s">
        <v>3</v>
      </c>
      <c r="F87" s="14" t="s">
        <v>40</v>
      </c>
      <c r="G87" t="str">
        <f t="shared" si="6"/>
        <v>Петух</v>
      </c>
      <c r="H87" t="b">
        <f t="shared" si="7"/>
        <v>0</v>
      </c>
    </row>
    <row r="88" spans="1:8">
      <c r="A88" s="4">
        <v>85</v>
      </c>
      <c r="B88" s="6">
        <v>179</v>
      </c>
      <c r="C88" s="6" t="str">
        <f t="shared" si="5"/>
        <v>Разбой</v>
      </c>
      <c r="D88" s="2">
        <v>29244</v>
      </c>
      <c r="E88" s="4" t="s">
        <v>3</v>
      </c>
      <c r="F88" s="14" t="s">
        <v>44</v>
      </c>
      <c r="G88" t="str">
        <f t="shared" si="6"/>
        <v>Баран</v>
      </c>
      <c r="H88" t="b">
        <f t="shared" si="7"/>
        <v>0</v>
      </c>
    </row>
    <row r="89" spans="1:8">
      <c r="A89" s="4">
        <v>86</v>
      </c>
      <c r="B89" s="6">
        <v>179</v>
      </c>
      <c r="C89" s="6" t="str">
        <f t="shared" si="5"/>
        <v>Разбой</v>
      </c>
      <c r="D89" s="2">
        <v>28061</v>
      </c>
      <c r="E89" s="4" t="s">
        <v>3</v>
      </c>
      <c r="F89" s="14" t="s">
        <v>39</v>
      </c>
      <c r="G89" t="str">
        <f t="shared" si="6"/>
        <v>Змея</v>
      </c>
      <c r="H89" t="b">
        <f t="shared" si="7"/>
        <v>0</v>
      </c>
    </row>
    <row r="90" spans="1:8">
      <c r="A90" s="4">
        <v>87</v>
      </c>
      <c r="B90" s="6">
        <v>179</v>
      </c>
      <c r="C90" s="6" t="str">
        <f t="shared" si="5"/>
        <v>Разбой</v>
      </c>
      <c r="D90" s="2">
        <v>28918</v>
      </c>
      <c r="E90" s="4" t="s">
        <v>3</v>
      </c>
      <c r="F90" s="14" t="s">
        <v>40</v>
      </c>
      <c r="G90" t="str">
        <f t="shared" si="6"/>
        <v>Баран</v>
      </c>
      <c r="H90" t="b">
        <f t="shared" si="7"/>
        <v>0</v>
      </c>
    </row>
    <row r="91" spans="1:8">
      <c r="A91" s="4">
        <v>88</v>
      </c>
      <c r="B91" s="6">
        <v>179</v>
      </c>
      <c r="C91" s="6" t="str">
        <f t="shared" si="5"/>
        <v>Разбой</v>
      </c>
      <c r="D91" s="2">
        <v>28574</v>
      </c>
      <c r="E91" s="4" t="s">
        <v>3</v>
      </c>
      <c r="F91" s="14" t="s">
        <v>22</v>
      </c>
      <c r="G91" t="str">
        <f t="shared" si="6"/>
        <v>Лошадь</v>
      </c>
      <c r="H91" t="b">
        <f t="shared" si="7"/>
        <v>0</v>
      </c>
    </row>
    <row r="92" spans="1:8">
      <c r="A92" s="4">
        <v>89</v>
      </c>
      <c r="B92" s="6">
        <v>179</v>
      </c>
      <c r="C92" s="6" t="str">
        <f t="shared" si="5"/>
        <v>Разбой</v>
      </c>
      <c r="D92" s="2">
        <v>33521</v>
      </c>
      <c r="E92" s="4" t="s">
        <v>3</v>
      </c>
      <c r="F92" s="14" t="s">
        <v>47</v>
      </c>
      <c r="G92" t="str">
        <f t="shared" si="6"/>
        <v>Баран</v>
      </c>
      <c r="H92" t="b">
        <f t="shared" si="7"/>
        <v>0</v>
      </c>
    </row>
    <row r="93" spans="1:8">
      <c r="A93" s="4">
        <v>90</v>
      </c>
      <c r="B93" s="6">
        <v>257</v>
      </c>
      <c r="C93" s="6" t="str">
        <f t="shared" si="5"/>
        <v>хулиганство</v>
      </c>
      <c r="D93" s="2">
        <v>34437</v>
      </c>
      <c r="E93" s="4" t="s">
        <v>3</v>
      </c>
      <c r="F93" s="14" t="s">
        <v>22</v>
      </c>
      <c r="G93" t="str">
        <f t="shared" si="6"/>
        <v>Собака</v>
      </c>
      <c r="H93" t="b">
        <f t="shared" si="7"/>
        <v>0</v>
      </c>
    </row>
    <row r="94" spans="1:8">
      <c r="A94" s="4">
        <v>91</v>
      </c>
      <c r="B94" s="6">
        <v>259</v>
      </c>
      <c r="C94" s="6" t="str">
        <f t="shared" si="5"/>
        <v>наркотики</v>
      </c>
      <c r="D94" s="2">
        <v>27634</v>
      </c>
      <c r="E94" s="4" t="s">
        <v>3</v>
      </c>
      <c r="F94" s="14" t="s">
        <v>46</v>
      </c>
      <c r="G94" t="str">
        <f t="shared" si="6"/>
        <v>Змея</v>
      </c>
      <c r="H94" t="b">
        <f t="shared" si="7"/>
        <v>0</v>
      </c>
    </row>
    <row r="95" spans="1:8">
      <c r="A95" s="4">
        <v>92</v>
      </c>
      <c r="B95" s="6">
        <v>103</v>
      </c>
      <c r="C95" s="6" t="str">
        <f t="shared" si="5"/>
        <v>УПТВЗ</v>
      </c>
      <c r="D95" s="2">
        <v>31476</v>
      </c>
      <c r="E95" s="4" t="s">
        <v>3</v>
      </c>
      <c r="F95" s="14" t="s">
        <v>40</v>
      </c>
      <c r="G95" t="str">
        <f t="shared" si="6"/>
        <v>Тигр</v>
      </c>
      <c r="H95" t="b">
        <f t="shared" si="7"/>
        <v>0</v>
      </c>
    </row>
    <row r="96" spans="1:8">
      <c r="A96" s="4">
        <v>93</v>
      </c>
      <c r="B96" s="6">
        <v>259</v>
      </c>
      <c r="C96" s="6" t="str">
        <f t="shared" si="5"/>
        <v>наркотики</v>
      </c>
      <c r="D96" s="2">
        <v>25978</v>
      </c>
      <c r="E96" s="4" t="s">
        <v>3</v>
      </c>
      <c r="F96" s="14" t="s">
        <v>44</v>
      </c>
      <c r="G96" t="str">
        <f t="shared" si="6"/>
        <v>Кабан</v>
      </c>
      <c r="H96">
        <f t="shared" si="7"/>
        <v>1</v>
      </c>
    </row>
    <row r="97" spans="1:8">
      <c r="A97" s="4">
        <v>94</v>
      </c>
      <c r="B97" s="6">
        <v>177</v>
      </c>
      <c r="C97" s="6" t="str">
        <f t="shared" si="5"/>
        <v>Мошенничество</v>
      </c>
      <c r="D97" s="2">
        <v>23627</v>
      </c>
      <c r="E97" s="4" t="s">
        <v>3</v>
      </c>
      <c r="F97" s="14" t="s">
        <v>46</v>
      </c>
      <c r="G97" t="str">
        <f t="shared" si="6"/>
        <v>Дракон</v>
      </c>
      <c r="H97" t="b">
        <f t="shared" si="7"/>
        <v>0</v>
      </c>
    </row>
    <row r="98" spans="1:8">
      <c r="A98" s="4">
        <v>95</v>
      </c>
      <c r="B98" s="6">
        <v>257</v>
      </c>
      <c r="C98" s="6" t="str">
        <f t="shared" si="5"/>
        <v>хулиганство</v>
      </c>
      <c r="D98" s="2">
        <v>27036</v>
      </c>
      <c r="E98" s="4" t="s">
        <v>3</v>
      </c>
      <c r="F98" s="14" t="s">
        <v>19</v>
      </c>
      <c r="G98" t="str">
        <f t="shared" si="6"/>
        <v>Бык</v>
      </c>
      <c r="H98" t="b">
        <f t="shared" si="7"/>
        <v>0</v>
      </c>
    </row>
    <row r="99" spans="1:8">
      <c r="A99" s="4">
        <v>96</v>
      </c>
      <c r="B99" s="6">
        <v>103</v>
      </c>
      <c r="C99" s="6" t="str">
        <f t="shared" si="5"/>
        <v>УПТВЗ</v>
      </c>
      <c r="D99" s="2">
        <v>19028</v>
      </c>
      <c r="E99" s="4" t="s">
        <v>3</v>
      </c>
      <c r="F99" s="14" t="s">
        <v>44</v>
      </c>
      <c r="G99" t="str">
        <f t="shared" si="6"/>
        <v>Дракон</v>
      </c>
      <c r="H99" t="b">
        <f t="shared" si="7"/>
        <v>0</v>
      </c>
    </row>
    <row r="100" spans="1:8">
      <c r="A100" s="4">
        <v>97</v>
      </c>
      <c r="B100" s="6">
        <v>177</v>
      </c>
      <c r="C100" s="6" t="str">
        <f t="shared" si="5"/>
        <v>Мошенничество</v>
      </c>
      <c r="D100" s="2">
        <v>25208</v>
      </c>
      <c r="E100" s="4" t="s">
        <v>3</v>
      </c>
      <c r="F100" s="14" t="s">
        <v>19</v>
      </c>
      <c r="G100" t="str">
        <f t="shared" si="6"/>
        <v>Обезьяна</v>
      </c>
      <c r="H100" t="b">
        <f t="shared" si="7"/>
        <v>0</v>
      </c>
    </row>
    <row r="101" spans="1:8">
      <c r="A101" s="4">
        <v>98</v>
      </c>
      <c r="B101" s="6">
        <v>177</v>
      </c>
      <c r="C101" s="6" t="str">
        <f t="shared" si="5"/>
        <v>Мошенничество</v>
      </c>
      <c r="D101" s="2">
        <v>29075</v>
      </c>
      <c r="E101" s="4" t="s">
        <v>3</v>
      </c>
      <c r="F101" s="14" t="s">
        <v>48</v>
      </c>
      <c r="G101" t="str">
        <f t="shared" si="6"/>
        <v>Баран</v>
      </c>
      <c r="H101" t="b">
        <f t="shared" si="7"/>
        <v>0</v>
      </c>
    </row>
    <row r="102" spans="1:8">
      <c r="A102" s="4">
        <v>99</v>
      </c>
      <c r="B102" s="6">
        <v>96</v>
      </c>
      <c r="C102" s="6" t="str">
        <f t="shared" si="5"/>
        <v>убийство</v>
      </c>
      <c r="D102" s="2">
        <v>30780</v>
      </c>
      <c r="E102" s="4" t="s">
        <v>3</v>
      </c>
      <c r="F102" s="14" t="s">
        <v>22</v>
      </c>
      <c r="G102" t="str">
        <f t="shared" si="6"/>
        <v>Крыса</v>
      </c>
      <c r="H102" t="b">
        <f t="shared" si="7"/>
        <v>0</v>
      </c>
    </row>
    <row r="103" spans="1:8">
      <c r="A103" s="4">
        <v>100</v>
      </c>
      <c r="B103" s="6">
        <v>175</v>
      </c>
      <c r="C103" s="6" t="str">
        <f t="shared" si="5"/>
        <v>Кража</v>
      </c>
      <c r="D103" s="2">
        <v>29120</v>
      </c>
      <c r="E103" s="4" t="s">
        <v>3</v>
      </c>
      <c r="F103" s="14" t="s">
        <v>46</v>
      </c>
      <c r="G103" t="str">
        <f t="shared" si="6"/>
        <v>Баран</v>
      </c>
      <c r="H103" t="b">
        <f t="shared" si="7"/>
        <v>0</v>
      </c>
    </row>
    <row r="104" spans="1:8">
      <c r="A104" s="4">
        <v>101</v>
      </c>
      <c r="B104" s="6">
        <v>103</v>
      </c>
      <c r="C104" s="6" t="str">
        <f t="shared" si="5"/>
        <v>УПТВЗ</v>
      </c>
      <c r="D104" s="2">
        <v>23955</v>
      </c>
      <c r="E104" s="4" t="s">
        <v>3</v>
      </c>
      <c r="F104" s="14" t="s">
        <v>48</v>
      </c>
      <c r="G104" t="str">
        <f t="shared" si="6"/>
        <v>Змея</v>
      </c>
      <c r="H104" t="b">
        <f t="shared" si="7"/>
        <v>0</v>
      </c>
    </row>
    <row r="105" spans="1:8">
      <c r="A105" s="4">
        <v>102</v>
      </c>
      <c r="B105" s="6">
        <v>96</v>
      </c>
      <c r="C105" s="6" t="str">
        <f t="shared" si="5"/>
        <v>убийство</v>
      </c>
      <c r="D105" s="2">
        <v>30030</v>
      </c>
      <c r="E105" s="4" t="s">
        <v>3</v>
      </c>
      <c r="F105" s="14" t="s">
        <v>40</v>
      </c>
      <c r="G105" t="str">
        <f t="shared" si="6"/>
        <v>Собака</v>
      </c>
      <c r="H105" t="b">
        <f t="shared" si="7"/>
        <v>0</v>
      </c>
    </row>
    <row r="106" spans="1:8">
      <c r="A106" s="4">
        <v>103</v>
      </c>
      <c r="B106" s="6">
        <v>96</v>
      </c>
      <c r="C106" s="6" t="str">
        <f t="shared" si="5"/>
        <v>убийство</v>
      </c>
      <c r="D106" s="2">
        <v>23777</v>
      </c>
      <c r="E106" s="4" t="s">
        <v>3</v>
      </c>
      <c r="F106" s="14" t="s">
        <v>44</v>
      </c>
      <c r="G106" t="str">
        <f t="shared" si="6"/>
        <v>Змея</v>
      </c>
      <c r="H106" t="b">
        <f t="shared" si="7"/>
        <v>0</v>
      </c>
    </row>
    <row r="107" spans="1:8">
      <c r="A107" s="4">
        <v>104</v>
      </c>
      <c r="B107" s="6">
        <v>177</v>
      </c>
      <c r="C107" s="6" t="str">
        <f t="shared" si="5"/>
        <v>Мошенничество</v>
      </c>
      <c r="D107" s="2">
        <v>20318</v>
      </c>
      <c r="E107" s="4" t="s">
        <v>3</v>
      </c>
      <c r="F107" s="14" t="s">
        <v>48</v>
      </c>
      <c r="G107" t="str">
        <f t="shared" si="6"/>
        <v>Баран</v>
      </c>
      <c r="H107" t="b">
        <f t="shared" si="7"/>
        <v>0</v>
      </c>
    </row>
    <row r="108" spans="1:8">
      <c r="A108" s="4">
        <v>105</v>
      </c>
      <c r="B108" s="6">
        <v>259</v>
      </c>
      <c r="C108" s="6" t="str">
        <f t="shared" si="5"/>
        <v>наркотики</v>
      </c>
      <c r="D108" s="2">
        <v>26319</v>
      </c>
      <c r="E108" s="4" t="s">
        <v>3</v>
      </c>
      <c r="F108" s="14" t="s">
        <v>44</v>
      </c>
      <c r="G108" t="str">
        <f t="shared" si="6"/>
        <v>Кабан</v>
      </c>
      <c r="H108">
        <f t="shared" si="7"/>
        <v>1</v>
      </c>
    </row>
    <row r="109" spans="1:8">
      <c r="A109" s="4">
        <v>106</v>
      </c>
      <c r="B109" s="6">
        <v>179</v>
      </c>
      <c r="C109" s="6" t="str">
        <f t="shared" si="5"/>
        <v>Разбой</v>
      </c>
      <c r="D109" s="2">
        <v>22036</v>
      </c>
      <c r="E109" s="4" t="s">
        <v>3</v>
      </c>
      <c r="F109" s="14" t="s">
        <v>41</v>
      </c>
      <c r="G109" t="str">
        <f t="shared" si="6"/>
        <v>Крыса</v>
      </c>
      <c r="H109" t="b">
        <f t="shared" si="7"/>
        <v>0</v>
      </c>
    </row>
    <row r="110" spans="1:8">
      <c r="A110" s="4">
        <v>107</v>
      </c>
      <c r="B110" s="6">
        <v>178</v>
      </c>
      <c r="C110" s="6" t="str">
        <f t="shared" si="5"/>
        <v>Грабеж</v>
      </c>
      <c r="D110" s="2">
        <v>29596</v>
      </c>
      <c r="E110" s="4" t="s">
        <v>3</v>
      </c>
      <c r="F110" s="14" t="s">
        <v>19</v>
      </c>
      <c r="G110" t="str">
        <f t="shared" si="6"/>
        <v>Обезьяна</v>
      </c>
      <c r="H110" t="b">
        <f t="shared" si="7"/>
        <v>0</v>
      </c>
    </row>
    <row r="111" spans="1:8">
      <c r="A111" s="4">
        <v>108</v>
      </c>
      <c r="B111" s="6">
        <v>177</v>
      </c>
      <c r="C111" s="6" t="str">
        <f t="shared" si="5"/>
        <v>Мошенничество</v>
      </c>
      <c r="D111" s="2">
        <v>19116</v>
      </c>
      <c r="E111" s="4" t="s">
        <v>3</v>
      </c>
      <c r="F111" s="14" t="s">
        <v>41</v>
      </c>
      <c r="G111" t="str">
        <f t="shared" si="6"/>
        <v>Дракон</v>
      </c>
      <c r="H111" t="b">
        <f t="shared" si="7"/>
        <v>0</v>
      </c>
    </row>
    <row r="112" spans="1:8">
      <c r="A112" s="4">
        <v>109</v>
      </c>
      <c r="B112" s="6">
        <v>96</v>
      </c>
      <c r="C112" s="6" t="str">
        <f t="shared" si="5"/>
        <v>убийство</v>
      </c>
      <c r="D112" s="2">
        <v>21602</v>
      </c>
      <c r="E112" s="4" t="s">
        <v>3</v>
      </c>
      <c r="F112" s="14" t="s">
        <v>40</v>
      </c>
      <c r="G112" t="str">
        <f t="shared" si="6"/>
        <v>Кабан</v>
      </c>
      <c r="H112" t="b">
        <f t="shared" si="7"/>
        <v>0</v>
      </c>
    </row>
    <row r="113" spans="1:8">
      <c r="A113" s="4">
        <v>110</v>
      </c>
      <c r="B113" s="6">
        <v>96</v>
      </c>
      <c r="C113" s="6" t="str">
        <f t="shared" si="5"/>
        <v>убийство</v>
      </c>
      <c r="D113" s="2">
        <v>24549</v>
      </c>
      <c r="E113" s="4" t="s">
        <v>3</v>
      </c>
      <c r="F113" s="14" t="s">
        <v>40</v>
      </c>
      <c r="G113" t="str">
        <f t="shared" si="6"/>
        <v>Баран</v>
      </c>
      <c r="H113" t="b">
        <f t="shared" si="7"/>
        <v>0</v>
      </c>
    </row>
    <row r="114" spans="1:8">
      <c r="A114" s="4">
        <v>111</v>
      </c>
      <c r="B114" s="6">
        <v>178</v>
      </c>
      <c r="C114" s="6" t="str">
        <f t="shared" si="5"/>
        <v>Грабеж</v>
      </c>
      <c r="D114" s="2">
        <v>26556</v>
      </c>
      <c r="E114" s="4" t="s">
        <v>3</v>
      </c>
      <c r="F114" s="14" t="s">
        <v>46</v>
      </c>
      <c r="G114" t="str">
        <f t="shared" si="6"/>
        <v>Крыса</v>
      </c>
      <c r="H114" t="b">
        <f t="shared" si="7"/>
        <v>0</v>
      </c>
    </row>
    <row r="115" spans="1:8">
      <c r="A115" s="4">
        <v>112</v>
      </c>
      <c r="B115" s="6">
        <v>176</v>
      </c>
      <c r="C115" s="6" t="str">
        <f t="shared" si="5"/>
        <v>ПИРВЧИ</v>
      </c>
      <c r="D115" s="2">
        <v>27680</v>
      </c>
      <c r="E115" s="4" t="s">
        <v>3</v>
      </c>
      <c r="F115" s="14" t="s">
        <v>47</v>
      </c>
      <c r="G115" t="str">
        <f t="shared" si="6"/>
        <v>Змея</v>
      </c>
      <c r="H115" t="b">
        <f t="shared" si="7"/>
        <v>0</v>
      </c>
    </row>
    <row r="116" spans="1:8">
      <c r="A116" s="4">
        <v>113</v>
      </c>
      <c r="B116" s="6">
        <v>178</v>
      </c>
      <c r="C116" s="6" t="str">
        <f t="shared" si="5"/>
        <v>Грабеж</v>
      </c>
      <c r="D116" s="2">
        <v>31556</v>
      </c>
      <c r="E116" s="4" t="s">
        <v>3</v>
      </c>
      <c r="F116" s="14" t="s">
        <v>45</v>
      </c>
      <c r="G116" t="str">
        <f t="shared" si="6"/>
        <v>Тигр</v>
      </c>
      <c r="H116" t="b">
        <f t="shared" si="7"/>
        <v>0</v>
      </c>
    </row>
    <row r="117" spans="1:8">
      <c r="A117" s="4">
        <v>114</v>
      </c>
      <c r="B117" s="6">
        <v>177</v>
      </c>
      <c r="C117" s="6" t="str">
        <f t="shared" si="5"/>
        <v>Мошенничество</v>
      </c>
      <c r="D117" s="2">
        <v>21142</v>
      </c>
      <c r="E117" s="4" t="s">
        <v>3</v>
      </c>
      <c r="F117" s="14" t="s">
        <v>39</v>
      </c>
      <c r="G117" t="str">
        <f t="shared" si="6"/>
        <v>Петух</v>
      </c>
      <c r="H117" t="b">
        <f t="shared" si="7"/>
        <v>0</v>
      </c>
    </row>
    <row r="118" spans="1:8">
      <c r="A118" s="4">
        <v>115</v>
      </c>
      <c r="B118" s="6">
        <v>176</v>
      </c>
      <c r="C118" s="6" t="str">
        <f t="shared" si="5"/>
        <v>ПИРВЧИ</v>
      </c>
      <c r="D118" s="2">
        <v>25569</v>
      </c>
      <c r="E118" s="4" t="s">
        <v>3</v>
      </c>
      <c r="F118" s="14" t="s">
        <v>19</v>
      </c>
      <c r="G118" t="str">
        <f t="shared" si="6"/>
        <v>Петух</v>
      </c>
      <c r="H118" t="b">
        <f t="shared" si="7"/>
        <v>0</v>
      </c>
    </row>
    <row r="119" spans="1:8">
      <c r="A119" s="4">
        <v>116</v>
      </c>
      <c r="B119" s="6">
        <v>96</v>
      </c>
      <c r="C119" s="6" t="str">
        <f t="shared" si="5"/>
        <v>убийство</v>
      </c>
      <c r="D119" s="2">
        <v>31174</v>
      </c>
      <c r="E119" s="4" t="s">
        <v>3</v>
      </c>
      <c r="F119" s="14" t="s">
        <v>41</v>
      </c>
      <c r="G119" t="str">
        <f t="shared" si="6"/>
        <v>Бык</v>
      </c>
      <c r="H119" t="b">
        <f t="shared" si="7"/>
        <v>0</v>
      </c>
    </row>
    <row r="120" spans="1:8">
      <c r="A120" s="4">
        <v>117</v>
      </c>
      <c r="B120" s="6">
        <v>259</v>
      </c>
      <c r="C120" s="6" t="str">
        <f t="shared" si="5"/>
        <v>наркотики</v>
      </c>
      <c r="D120" s="2">
        <v>22721</v>
      </c>
      <c r="E120" s="4" t="s">
        <v>3</v>
      </c>
      <c r="F120" s="14" t="s">
        <v>40</v>
      </c>
      <c r="G120" t="str">
        <f t="shared" si="6"/>
        <v>Тигр</v>
      </c>
      <c r="H120" t="b">
        <f t="shared" si="7"/>
        <v>0</v>
      </c>
    </row>
    <row r="121" spans="1:8">
      <c r="A121" s="4">
        <v>118</v>
      </c>
      <c r="B121" s="6">
        <v>96</v>
      </c>
      <c r="C121" s="6" t="str">
        <f t="shared" si="5"/>
        <v>убийство</v>
      </c>
      <c r="D121" s="2">
        <v>23639</v>
      </c>
      <c r="E121" s="4" t="s">
        <v>3</v>
      </c>
      <c r="F121" s="14" t="s">
        <v>46</v>
      </c>
      <c r="G121" t="str">
        <f t="shared" si="6"/>
        <v>Дракон</v>
      </c>
      <c r="H121" t="b">
        <f t="shared" si="7"/>
        <v>0</v>
      </c>
    </row>
    <row r="122" spans="1:8">
      <c r="A122" s="4">
        <v>119</v>
      </c>
      <c r="B122" s="6">
        <v>176</v>
      </c>
      <c r="C122" s="6" t="str">
        <f t="shared" si="5"/>
        <v>ПИРВЧИ</v>
      </c>
      <c r="D122" s="2">
        <v>26787</v>
      </c>
      <c r="E122" s="4" t="s">
        <v>3</v>
      </c>
      <c r="F122" s="14" t="s">
        <v>41</v>
      </c>
      <c r="G122" t="str">
        <f t="shared" si="6"/>
        <v>Бык</v>
      </c>
      <c r="H122" t="b">
        <f t="shared" si="7"/>
        <v>0</v>
      </c>
    </row>
    <row r="123" spans="1:8">
      <c r="A123" s="4">
        <v>120</v>
      </c>
      <c r="B123" s="6">
        <v>179</v>
      </c>
      <c r="C123" s="6" t="str">
        <f t="shared" si="5"/>
        <v>Разбой</v>
      </c>
      <c r="D123" s="2">
        <v>33511</v>
      </c>
      <c r="E123" s="4" t="s">
        <v>3</v>
      </c>
      <c r="F123" s="14" t="s">
        <v>47</v>
      </c>
      <c r="G123" t="str">
        <f t="shared" si="6"/>
        <v>Баран</v>
      </c>
      <c r="H123" t="b">
        <f t="shared" si="7"/>
        <v>0</v>
      </c>
    </row>
    <row r="124" spans="1:8">
      <c r="A124" s="4">
        <v>121</v>
      </c>
      <c r="B124" s="6">
        <v>257</v>
      </c>
      <c r="C124" s="6" t="str">
        <f t="shared" si="5"/>
        <v>хулиганство</v>
      </c>
      <c r="D124" s="2">
        <v>23895</v>
      </c>
      <c r="E124" s="4" t="s">
        <v>3</v>
      </c>
      <c r="F124" s="14" t="s">
        <v>45</v>
      </c>
      <c r="G124" t="str">
        <f t="shared" si="6"/>
        <v>Змея</v>
      </c>
      <c r="H124" t="b">
        <f t="shared" si="7"/>
        <v>0</v>
      </c>
    </row>
    <row r="125" spans="1:8">
      <c r="A125" s="4">
        <v>122</v>
      </c>
      <c r="B125" s="6">
        <v>259</v>
      </c>
      <c r="C125" s="6" t="str">
        <f t="shared" si="5"/>
        <v>наркотики</v>
      </c>
      <c r="D125" s="2">
        <v>24025</v>
      </c>
      <c r="E125" s="4" t="s">
        <v>3</v>
      </c>
      <c r="F125" s="14" t="s">
        <v>47</v>
      </c>
      <c r="G125" t="str">
        <f t="shared" si="6"/>
        <v>Змея</v>
      </c>
      <c r="H125" t="b">
        <f t="shared" si="7"/>
        <v>0</v>
      </c>
    </row>
    <row r="126" spans="1:8">
      <c r="A126" s="4">
        <v>123</v>
      </c>
      <c r="B126" s="6">
        <v>96</v>
      </c>
      <c r="C126" s="6" t="str">
        <f t="shared" si="5"/>
        <v>убийство</v>
      </c>
      <c r="D126" s="2">
        <v>30658</v>
      </c>
      <c r="E126" s="4" t="s">
        <v>3</v>
      </c>
      <c r="F126" s="14" t="s">
        <v>43</v>
      </c>
      <c r="G126" t="str">
        <f t="shared" si="6"/>
        <v>Кабан</v>
      </c>
      <c r="H126" t="b">
        <f t="shared" si="7"/>
        <v>0</v>
      </c>
    </row>
    <row r="127" spans="1:8">
      <c r="A127" s="4">
        <v>124</v>
      </c>
      <c r="B127" s="6">
        <v>176</v>
      </c>
      <c r="C127" s="6" t="str">
        <f t="shared" si="5"/>
        <v>ПИРВЧИ</v>
      </c>
      <c r="D127" s="2">
        <v>23881</v>
      </c>
      <c r="E127" s="4" t="s">
        <v>3</v>
      </c>
      <c r="F127" s="14" t="s">
        <v>41</v>
      </c>
      <c r="G127" t="str">
        <f t="shared" si="6"/>
        <v>Змея</v>
      </c>
      <c r="H127" t="b">
        <f t="shared" si="7"/>
        <v>0</v>
      </c>
    </row>
    <row r="128" spans="1:8">
      <c r="A128" s="4">
        <v>125</v>
      </c>
      <c r="B128" s="6">
        <v>96</v>
      </c>
      <c r="C128" s="6" t="str">
        <f t="shared" si="5"/>
        <v>убийство</v>
      </c>
      <c r="D128" s="2">
        <v>30204</v>
      </c>
      <c r="E128" s="4" t="s">
        <v>3</v>
      </c>
      <c r="F128" s="14" t="s">
        <v>46</v>
      </c>
      <c r="G128" t="str">
        <f t="shared" si="6"/>
        <v>Собака</v>
      </c>
      <c r="H128" t="b">
        <f t="shared" si="7"/>
        <v>0</v>
      </c>
    </row>
    <row r="129" spans="1:8">
      <c r="A129" s="4">
        <v>126</v>
      </c>
      <c r="B129" s="6">
        <v>177</v>
      </c>
      <c r="C129" s="6" t="str">
        <f t="shared" si="5"/>
        <v>Мошенничество</v>
      </c>
      <c r="D129" s="2">
        <v>24190</v>
      </c>
      <c r="E129" s="4" t="s">
        <v>3</v>
      </c>
      <c r="F129" s="14" t="s">
        <v>22</v>
      </c>
      <c r="G129" t="str">
        <f t="shared" si="6"/>
        <v>Лошадь</v>
      </c>
      <c r="H129" t="b">
        <f t="shared" si="7"/>
        <v>0</v>
      </c>
    </row>
    <row r="130" spans="1:8">
      <c r="A130" s="4">
        <v>127</v>
      </c>
      <c r="B130" s="6">
        <v>179</v>
      </c>
      <c r="C130" s="6" t="str">
        <f t="shared" si="5"/>
        <v>Разбой</v>
      </c>
      <c r="D130" s="2">
        <v>28112</v>
      </c>
      <c r="E130" s="4" t="s">
        <v>3</v>
      </c>
      <c r="F130" s="14" t="s">
        <v>43</v>
      </c>
      <c r="G130" t="str">
        <f t="shared" si="6"/>
        <v>Змея</v>
      </c>
      <c r="H130" t="b">
        <f t="shared" si="7"/>
        <v>0</v>
      </c>
    </row>
    <row r="131" spans="1:8">
      <c r="A131" s="4">
        <v>128</v>
      </c>
      <c r="B131" s="6">
        <v>177</v>
      </c>
      <c r="C131" s="6" t="str">
        <f t="shared" si="5"/>
        <v>Мошенничество</v>
      </c>
      <c r="D131" s="2">
        <v>22282</v>
      </c>
      <c r="E131" s="4" t="s">
        <v>4</v>
      </c>
      <c r="F131" s="14" t="s">
        <v>19</v>
      </c>
      <c r="G131" t="str">
        <f t="shared" si="6"/>
        <v>Крыса</v>
      </c>
      <c r="H131" t="b">
        <f t="shared" si="7"/>
        <v>0</v>
      </c>
    </row>
    <row r="132" spans="1:8">
      <c r="A132" s="4">
        <v>129</v>
      </c>
      <c r="B132" s="6">
        <v>177</v>
      </c>
      <c r="C132" s="6" t="str">
        <f t="shared" ref="C132:C195" si="8">IF(B132=96,"убийство",IF(B132=103,"УПТВЗ",IF(B132=175,"Кража",IF(B132=176,"ПИРВЧИ",IF(B132=177,"Мошенничество",IF(B132=178,"Грабеж",IF(B132=179,"Разбой",IF(B132=233,"Терроризм",IF(B132=257,"хулиганство",IF(B132=259,"наркотики"))))))))))</f>
        <v>Мошенничество</v>
      </c>
      <c r="D132" s="2">
        <v>26941</v>
      </c>
      <c r="E132" s="4" t="s">
        <v>3</v>
      </c>
      <c r="F132" s="14" t="s">
        <v>47</v>
      </c>
      <c r="G132" t="str">
        <f t="shared" si="6"/>
        <v>Бык</v>
      </c>
      <c r="H132" t="b">
        <f t="shared" si="7"/>
        <v>0</v>
      </c>
    </row>
    <row r="133" spans="1:8">
      <c r="A133" s="4">
        <v>130</v>
      </c>
      <c r="B133" s="6">
        <v>259</v>
      </c>
      <c r="C133" s="6" t="str">
        <f t="shared" si="8"/>
        <v>наркотики</v>
      </c>
      <c r="D133" s="2">
        <v>30482</v>
      </c>
      <c r="E133" s="4" t="s">
        <v>3</v>
      </c>
      <c r="F133" s="14" t="s">
        <v>45</v>
      </c>
      <c r="G133" t="str">
        <f t="shared" ref="G133:G196" si="9">IF((D133-Z$1)&lt;AB$4,AF$4,IF((D133-Z$1)&lt;AB$5,AF$5,IF((D133-Z$1)&lt;AB$6,AF$6,IF((D133-Z$1)&lt;AB$7,AF$7,IF((D133-Z$1)&lt;AB$8,AF$8,IF((D133-Z$1)&lt;AB$9,AF$9,IF((D133-Z$1)&lt;AB$10,AF$10,IF((D133-Z$1)&lt;AB$11,AF$11,IF((D133-Z$1)&lt;AB$12,AF$12,IF((D133-Z$1)&lt;AB$13,AF$13,IF((D133-Z$1)&lt;AB$14,AF$14,IF((D133-Z$1)&lt;AB$15,AF$15,IF((D133-Z$1)&lt;AB$16,AF$16,IF((D133-Z$1)&lt;AB$17,AF$17,IF((D133-Z$1)&lt;AB$18,AF$18,IF((D133-Z$1)&lt;AB$19,AF$19,IF((D133-Z$1)&lt;AB$20,AF$20,IF((D133-Z$1)&lt;AB$21,AF$21,IF((D133-Z170)&lt;AB$22,AF$22,IF((D133-Z$1)&lt;AB$23,AF$23,IF((D133-Z$1)&lt;AB$24,AF$24,IF((D133-Z$1)&lt;AB$25,AF$25,IF((D133-Z$1)&lt;AB$26,AF$26,IF((D133-Z$1)&lt;AB$27,AF$27,IF((D133-Z$1)&lt;AB$28,AF$28,IF((D133-Z$1)&lt;AB$29,AF$29,IF((D133-Z$1)&lt;AB$30,AF$30,IF((D133-Z$1)&lt;AB$31,AF$31,IF((D133-Z$1)&lt;AB$32,AF$32,IF((D133-Z$1)&lt;AB$33,AF$33,IF((D133-Z170)&lt;AB$34,AF$34,IF((D133-Z170)&lt;AB$35,AF$35,IF((D133-Z$1)&lt;AB$36,AF$36,IF((D133-Z$1)&lt;AB$37,AF$37,IF((D133-Z$1)&lt;AB$38,AF$38,IF((D133-Z$1)&lt;AB$39,AF$39,IF((D133-Z$1)&lt;AB$40,AF$40,IF((D133-Z$1)&lt;AB$41,AF$41,IF((D133-Z$1)&lt;AB$42,AF$42,IF((D133-Z$1)&lt;AB$43,AF$43,IF((D133-Z$1)&lt;AB$44,AF$44,IF((D133-Z$1)&lt;AB$45,AF$45,IF((D133-Z$1)&lt;AB$46,AF$46,IF((D133-Z$1)&lt;AB$47,AF$47,IF((D133-Z$1)&lt;AB$48,AF$48,IF((D133-Z$1)&lt;AB$49,AF$49,IF((D133-Z$1)&lt;AB$50,AF$50,IF((D133-Z170)&lt;AB$51,AF$51,IF((D133-Z$1)&lt;AB$52,AF$52,IF((D133-Z$1)&gt;AB$52,AF$53))))))))))))))))))))))))))))))))))))))))))))))))))</f>
        <v>Кабан</v>
      </c>
      <c r="H133">
        <f t="shared" ref="H133:H196" si="10">IF(I$2=G133,IF(L$2=C133,1))</f>
        <v>1</v>
      </c>
    </row>
    <row r="134" spans="1:8">
      <c r="A134" s="4">
        <v>131</v>
      </c>
      <c r="B134" s="6">
        <v>178</v>
      </c>
      <c r="C134" s="6" t="str">
        <f t="shared" si="8"/>
        <v>Грабеж</v>
      </c>
      <c r="D134" s="2">
        <v>29659</v>
      </c>
      <c r="E134" s="4" t="s">
        <v>3</v>
      </c>
      <c r="F134" s="14" t="s">
        <v>40</v>
      </c>
      <c r="G134" t="str">
        <f t="shared" si="9"/>
        <v>Петух</v>
      </c>
      <c r="H134" t="b">
        <f t="shared" si="10"/>
        <v>0</v>
      </c>
    </row>
    <row r="135" spans="1:8">
      <c r="A135" s="4">
        <v>132</v>
      </c>
      <c r="B135" s="6">
        <v>178</v>
      </c>
      <c r="C135" s="6" t="str">
        <f t="shared" si="8"/>
        <v>Грабеж</v>
      </c>
      <c r="D135" s="2">
        <v>33798</v>
      </c>
      <c r="E135" s="4" t="s">
        <v>3</v>
      </c>
      <c r="F135" s="14" t="s">
        <v>42</v>
      </c>
      <c r="G135" t="str">
        <f t="shared" si="9"/>
        <v>Петух</v>
      </c>
      <c r="H135" t="b">
        <f t="shared" si="10"/>
        <v>0</v>
      </c>
    </row>
    <row r="136" spans="1:8">
      <c r="A136" s="4">
        <v>133</v>
      </c>
      <c r="B136" s="6">
        <v>177</v>
      </c>
      <c r="C136" s="6" t="str">
        <f t="shared" si="8"/>
        <v>Мошенничество</v>
      </c>
      <c r="D136" s="2">
        <v>30024</v>
      </c>
      <c r="E136" s="4" t="s">
        <v>3</v>
      </c>
      <c r="F136" s="14" t="s">
        <v>40</v>
      </c>
      <c r="G136" t="str">
        <f t="shared" si="9"/>
        <v>Собака</v>
      </c>
      <c r="H136" t="b">
        <f t="shared" si="10"/>
        <v>0</v>
      </c>
    </row>
    <row r="137" spans="1:8">
      <c r="A137" s="4">
        <v>134</v>
      </c>
      <c r="B137" s="6">
        <v>178</v>
      </c>
      <c r="C137" s="6" t="str">
        <f t="shared" si="8"/>
        <v>Грабеж</v>
      </c>
      <c r="D137" s="2">
        <v>31797</v>
      </c>
      <c r="E137" s="4" t="s">
        <v>3</v>
      </c>
      <c r="F137" s="14" t="s">
        <v>19</v>
      </c>
      <c r="G137" t="str">
        <f t="shared" si="9"/>
        <v>Тигр</v>
      </c>
      <c r="H137" t="b">
        <f t="shared" si="10"/>
        <v>0</v>
      </c>
    </row>
    <row r="138" spans="1:8">
      <c r="A138" s="4">
        <v>135</v>
      </c>
      <c r="B138" s="6">
        <v>179</v>
      </c>
      <c r="C138" s="6" t="str">
        <f t="shared" si="8"/>
        <v>Разбой</v>
      </c>
      <c r="D138" s="2">
        <v>32234</v>
      </c>
      <c r="E138" s="4" t="s">
        <v>3</v>
      </c>
      <c r="F138" s="14" t="s">
        <v>22</v>
      </c>
      <c r="G138" t="str">
        <f t="shared" si="9"/>
        <v>Дракон</v>
      </c>
      <c r="H138" t="b">
        <f t="shared" si="10"/>
        <v>0</v>
      </c>
    </row>
    <row r="139" spans="1:8">
      <c r="A139" s="4">
        <v>136</v>
      </c>
      <c r="B139" s="6">
        <v>259</v>
      </c>
      <c r="C139" s="6" t="str">
        <f t="shared" si="8"/>
        <v>наркотики</v>
      </c>
      <c r="D139" s="2">
        <v>24089</v>
      </c>
      <c r="E139" s="4" t="s">
        <v>3</v>
      </c>
      <c r="F139" s="14" t="s">
        <v>43</v>
      </c>
      <c r="G139" t="str">
        <f t="shared" si="9"/>
        <v>Змея</v>
      </c>
      <c r="H139" t="b">
        <f t="shared" si="10"/>
        <v>0</v>
      </c>
    </row>
    <row r="140" spans="1:8">
      <c r="A140" s="4">
        <v>137</v>
      </c>
      <c r="B140" s="6">
        <v>177</v>
      </c>
      <c r="C140" s="6" t="str">
        <f t="shared" si="8"/>
        <v>Мошенничество</v>
      </c>
      <c r="D140" s="2">
        <v>26043</v>
      </c>
      <c r="E140" s="4" t="s">
        <v>3</v>
      </c>
      <c r="F140" s="14" t="s">
        <v>22</v>
      </c>
      <c r="G140" t="str">
        <f t="shared" si="9"/>
        <v>Кабан</v>
      </c>
      <c r="H140" t="b">
        <f t="shared" si="10"/>
        <v>0</v>
      </c>
    </row>
    <row r="141" spans="1:8">
      <c r="A141" s="4">
        <v>138</v>
      </c>
      <c r="B141" s="6">
        <v>259</v>
      </c>
      <c r="C141" s="6" t="str">
        <f t="shared" si="8"/>
        <v>наркотики</v>
      </c>
      <c r="D141" s="2">
        <v>16966</v>
      </c>
      <c r="E141" s="4" t="s">
        <v>4</v>
      </c>
      <c r="F141" s="14" t="s">
        <v>45</v>
      </c>
      <c r="G141" t="str">
        <f t="shared" si="9"/>
        <v>Собака</v>
      </c>
      <c r="H141" t="b">
        <f t="shared" si="10"/>
        <v>0</v>
      </c>
    </row>
    <row r="142" spans="1:8">
      <c r="A142" s="4">
        <v>139</v>
      </c>
      <c r="B142" s="6">
        <v>103</v>
      </c>
      <c r="C142" s="6" t="str">
        <f t="shared" si="8"/>
        <v>УПТВЗ</v>
      </c>
      <c r="D142" s="2">
        <v>31512</v>
      </c>
      <c r="E142" s="4" t="s">
        <v>3</v>
      </c>
      <c r="F142" s="14" t="s">
        <v>22</v>
      </c>
      <c r="G142" t="str">
        <f t="shared" si="9"/>
        <v>Тигр</v>
      </c>
      <c r="H142" t="b">
        <f t="shared" si="10"/>
        <v>0</v>
      </c>
    </row>
    <row r="143" spans="1:8">
      <c r="A143" s="4">
        <v>140</v>
      </c>
      <c r="B143" s="6">
        <v>178</v>
      </c>
      <c r="C143" s="6" t="str">
        <f t="shared" si="8"/>
        <v>Грабеж</v>
      </c>
      <c r="D143" s="2">
        <v>26274</v>
      </c>
      <c r="E143" s="4" t="s">
        <v>3</v>
      </c>
      <c r="F143" s="14" t="s">
        <v>43</v>
      </c>
      <c r="G143" t="str">
        <f t="shared" si="9"/>
        <v>Кабан</v>
      </c>
      <c r="H143" t="b">
        <f t="shared" si="10"/>
        <v>0</v>
      </c>
    </row>
    <row r="144" spans="1:8">
      <c r="A144" s="4">
        <v>141</v>
      </c>
      <c r="B144" s="6">
        <v>176</v>
      </c>
      <c r="C144" s="6" t="str">
        <f t="shared" si="8"/>
        <v>ПИРВЧИ</v>
      </c>
      <c r="D144" s="2">
        <v>26942</v>
      </c>
      <c r="E144" s="4" t="s">
        <v>4</v>
      </c>
      <c r="F144" s="14" t="s">
        <v>47</v>
      </c>
      <c r="G144" t="str">
        <f t="shared" si="9"/>
        <v>Бык</v>
      </c>
      <c r="H144" t="b">
        <f t="shared" si="10"/>
        <v>0</v>
      </c>
    </row>
    <row r="145" spans="1:8">
      <c r="A145" s="4">
        <v>142</v>
      </c>
      <c r="B145" s="6">
        <v>179</v>
      </c>
      <c r="C145" s="6" t="str">
        <f t="shared" si="8"/>
        <v>Разбой</v>
      </c>
      <c r="D145" s="2">
        <v>22293</v>
      </c>
      <c r="E145" s="4" t="s">
        <v>4</v>
      </c>
      <c r="F145" s="14" t="s">
        <v>19</v>
      </c>
      <c r="G145" t="str">
        <f t="shared" si="9"/>
        <v>Крыса</v>
      </c>
      <c r="H145" t="b">
        <f t="shared" si="10"/>
        <v>0</v>
      </c>
    </row>
    <row r="146" spans="1:8">
      <c r="A146" s="4">
        <v>143</v>
      </c>
      <c r="B146" s="6">
        <v>96</v>
      </c>
      <c r="C146" s="6" t="str">
        <f t="shared" si="8"/>
        <v>убийство</v>
      </c>
      <c r="D146" s="2">
        <v>23556</v>
      </c>
      <c r="E146" s="4" t="s">
        <v>3</v>
      </c>
      <c r="F146" s="14" t="s">
        <v>42</v>
      </c>
      <c r="G146" t="str">
        <f t="shared" si="9"/>
        <v>Дракон</v>
      </c>
      <c r="H146" t="b">
        <f t="shared" si="10"/>
        <v>0</v>
      </c>
    </row>
    <row r="147" spans="1:8">
      <c r="A147" s="4">
        <v>144</v>
      </c>
      <c r="B147" s="6">
        <v>96</v>
      </c>
      <c r="C147" s="6" t="str">
        <f t="shared" si="8"/>
        <v>убийство</v>
      </c>
      <c r="D147" s="2">
        <v>27467</v>
      </c>
      <c r="E147" s="4" t="s">
        <v>3</v>
      </c>
      <c r="F147" s="14" t="s">
        <v>40</v>
      </c>
      <c r="G147" t="str">
        <f t="shared" si="9"/>
        <v>Змея</v>
      </c>
      <c r="H147" t="b">
        <f t="shared" si="10"/>
        <v>0</v>
      </c>
    </row>
    <row r="148" spans="1:8">
      <c r="A148" s="4">
        <v>145</v>
      </c>
      <c r="B148" s="6">
        <v>175</v>
      </c>
      <c r="C148" s="6" t="str">
        <f t="shared" si="8"/>
        <v>Кража</v>
      </c>
      <c r="D148" s="2">
        <v>21765</v>
      </c>
      <c r="E148" s="4" t="s">
        <v>3</v>
      </c>
      <c r="F148" s="14" t="s">
        <v>48</v>
      </c>
      <c r="G148" t="str">
        <f t="shared" si="9"/>
        <v>Кабан</v>
      </c>
      <c r="H148" t="b">
        <f t="shared" si="10"/>
        <v>0</v>
      </c>
    </row>
    <row r="149" spans="1:8">
      <c r="A149" s="4">
        <v>146</v>
      </c>
      <c r="B149" s="6">
        <v>96</v>
      </c>
      <c r="C149" s="6" t="str">
        <f t="shared" si="8"/>
        <v>убийство</v>
      </c>
      <c r="D149" s="2">
        <v>30845</v>
      </c>
      <c r="E149" s="4" t="s">
        <v>3</v>
      </c>
      <c r="F149" s="14" t="s">
        <v>45</v>
      </c>
      <c r="G149" t="str">
        <f t="shared" si="9"/>
        <v>Крыса</v>
      </c>
      <c r="H149" t="b">
        <f t="shared" si="10"/>
        <v>0</v>
      </c>
    </row>
    <row r="150" spans="1:8">
      <c r="A150" s="4">
        <v>147</v>
      </c>
      <c r="B150" s="6">
        <v>103</v>
      </c>
      <c r="C150" s="6" t="str">
        <f t="shared" si="8"/>
        <v>УПТВЗ</v>
      </c>
      <c r="D150" s="2">
        <v>22956</v>
      </c>
      <c r="E150" s="4" t="s">
        <v>3</v>
      </c>
      <c r="F150" s="14" t="s">
        <v>39</v>
      </c>
      <c r="G150" t="str">
        <f t="shared" si="9"/>
        <v>Тигр</v>
      </c>
      <c r="H150" t="b">
        <f t="shared" si="10"/>
        <v>0</v>
      </c>
    </row>
    <row r="151" spans="1:8">
      <c r="A151" s="4">
        <v>148</v>
      </c>
      <c r="B151" s="6">
        <v>96</v>
      </c>
      <c r="C151" s="6" t="str">
        <f t="shared" si="8"/>
        <v>убийство</v>
      </c>
      <c r="D151" s="2">
        <v>25521</v>
      </c>
      <c r="E151" s="4" t="s">
        <v>3</v>
      </c>
      <c r="F151" s="14" t="s">
        <v>39</v>
      </c>
      <c r="G151" t="str">
        <f t="shared" si="9"/>
        <v>Петух</v>
      </c>
      <c r="H151" t="b">
        <f t="shared" si="10"/>
        <v>0</v>
      </c>
    </row>
    <row r="152" spans="1:8">
      <c r="A152" s="4">
        <v>149</v>
      </c>
      <c r="B152" s="6">
        <v>103</v>
      </c>
      <c r="C152" s="6" t="str">
        <f t="shared" si="8"/>
        <v>УПТВЗ</v>
      </c>
      <c r="D152" s="2">
        <v>31231</v>
      </c>
      <c r="E152" s="4" t="s">
        <v>3</v>
      </c>
      <c r="F152" s="14" t="s">
        <v>42</v>
      </c>
      <c r="G152" t="str">
        <f t="shared" si="9"/>
        <v>Бык</v>
      </c>
      <c r="H152" t="b">
        <f t="shared" si="10"/>
        <v>0</v>
      </c>
    </row>
    <row r="153" spans="1:8">
      <c r="A153" s="4">
        <v>150</v>
      </c>
      <c r="B153" s="6">
        <v>96</v>
      </c>
      <c r="C153" s="6" t="str">
        <f t="shared" si="8"/>
        <v>убийство</v>
      </c>
      <c r="D153" s="2">
        <v>23604</v>
      </c>
      <c r="E153" s="4" t="s">
        <v>3</v>
      </c>
      <c r="F153" s="14" t="s">
        <v>48</v>
      </c>
      <c r="G153" t="str">
        <f t="shared" si="9"/>
        <v>Дракон</v>
      </c>
      <c r="H153" t="b">
        <f t="shared" si="10"/>
        <v>0</v>
      </c>
    </row>
    <row r="154" spans="1:8">
      <c r="A154" s="4">
        <v>151</v>
      </c>
      <c r="B154" s="6">
        <v>96</v>
      </c>
      <c r="C154" s="6" t="str">
        <f t="shared" si="8"/>
        <v>убийство</v>
      </c>
      <c r="D154" s="2">
        <v>24479</v>
      </c>
      <c r="E154" s="4" t="s">
        <v>3</v>
      </c>
      <c r="F154" s="14" t="s">
        <v>19</v>
      </c>
      <c r="G154" t="str">
        <f t="shared" si="9"/>
        <v>Лошадь</v>
      </c>
      <c r="H154" t="b">
        <f t="shared" si="10"/>
        <v>0</v>
      </c>
    </row>
    <row r="155" spans="1:8">
      <c r="A155" s="4">
        <v>152</v>
      </c>
      <c r="B155" s="6">
        <v>96</v>
      </c>
      <c r="C155" s="6" t="str">
        <f t="shared" si="8"/>
        <v>убийство</v>
      </c>
      <c r="D155" s="2">
        <v>28636</v>
      </c>
      <c r="E155" s="4" t="s">
        <v>3</v>
      </c>
      <c r="F155" s="14" t="s">
        <v>45</v>
      </c>
      <c r="G155" t="str">
        <f t="shared" si="9"/>
        <v>Лошадь</v>
      </c>
      <c r="H155" t="b">
        <f t="shared" si="10"/>
        <v>0</v>
      </c>
    </row>
    <row r="156" spans="1:8">
      <c r="A156" s="4">
        <v>153</v>
      </c>
      <c r="B156" s="6">
        <v>96</v>
      </c>
      <c r="C156" s="6" t="str">
        <f t="shared" si="8"/>
        <v>убийство</v>
      </c>
      <c r="D156" s="2">
        <v>28521</v>
      </c>
      <c r="E156" s="4" t="s">
        <v>3</v>
      </c>
      <c r="F156" s="14" t="s">
        <v>44</v>
      </c>
      <c r="G156" t="str">
        <f t="shared" si="9"/>
        <v>Змея</v>
      </c>
      <c r="H156" t="b">
        <f t="shared" si="10"/>
        <v>0</v>
      </c>
    </row>
    <row r="157" spans="1:8">
      <c r="A157" s="4">
        <v>154</v>
      </c>
      <c r="B157" s="6">
        <v>96</v>
      </c>
      <c r="C157" s="6" t="str">
        <f t="shared" si="8"/>
        <v>убийство</v>
      </c>
      <c r="D157" s="2">
        <v>29335</v>
      </c>
      <c r="E157" s="4" t="s">
        <v>3</v>
      </c>
      <c r="F157" s="14" t="s">
        <v>41</v>
      </c>
      <c r="G157" t="str">
        <f t="shared" si="9"/>
        <v>Обезьяна</v>
      </c>
      <c r="H157" t="b">
        <f t="shared" si="10"/>
        <v>0</v>
      </c>
    </row>
    <row r="158" spans="1:8">
      <c r="A158" s="4">
        <v>155</v>
      </c>
      <c r="B158" s="6">
        <v>96</v>
      </c>
      <c r="C158" s="6" t="str">
        <f t="shared" si="8"/>
        <v>убийство</v>
      </c>
      <c r="D158" s="2">
        <v>28745</v>
      </c>
      <c r="E158" s="4" t="s">
        <v>3</v>
      </c>
      <c r="F158" s="14" t="s">
        <v>46</v>
      </c>
      <c r="G158" t="str">
        <f t="shared" si="9"/>
        <v>Лошадь</v>
      </c>
      <c r="H158" t="b">
        <f t="shared" si="10"/>
        <v>0</v>
      </c>
    </row>
    <row r="159" spans="1:8">
      <c r="A159" s="4">
        <v>156</v>
      </c>
      <c r="B159" s="6">
        <v>96</v>
      </c>
      <c r="C159" s="6" t="str">
        <f t="shared" si="8"/>
        <v>убийство</v>
      </c>
      <c r="D159" s="2">
        <v>32791</v>
      </c>
      <c r="E159" s="4" t="s">
        <v>3</v>
      </c>
      <c r="F159" s="14" t="s">
        <v>47</v>
      </c>
      <c r="G159" t="str">
        <f t="shared" si="9"/>
        <v>Змея</v>
      </c>
      <c r="H159" t="b">
        <f t="shared" si="10"/>
        <v>0</v>
      </c>
    </row>
    <row r="160" spans="1:8">
      <c r="A160" s="4">
        <v>157</v>
      </c>
      <c r="B160" s="6">
        <v>96</v>
      </c>
      <c r="C160" s="6" t="str">
        <f t="shared" si="8"/>
        <v>убийство</v>
      </c>
      <c r="D160" s="2">
        <v>27141</v>
      </c>
      <c r="E160" s="4" t="s">
        <v>3</v>
      </c>
      <c r="F160" s="14" t="s">
        <v>41</v>
      </c>
      <c r="G160" t="str">
        <f t="shared" si="9"/>
        <v>Тигр</v>
      </c>
      <c r="H160" t="b">
        <f t="shared" si="10"/>
        <v>0</v>
      </c>
    </row>
    <row r="161" spans="1:8">
      <c r="A161" s="4">
        <v>158</v>
      </c>
      <c r="B161" s="6">
        <v>96</v>
      </c>
      <c r="C161" s="6" t="str">
        <f t="shared" si="8"/>
        <v>убийство</v>
      </c>
      <c r="D161" s="2">
        <v>31068</v>
      </c>
      <c r="E161" s="4" t="s">
        <v>3</v>
      </c>
      <c r="F161" s="14" t="s">
        <v>44</v>
      </c>
      <c r="G161" t="str">
        <f t="shared" si="9"/>
        <v>Крыса</v>
      </c>
      <c r="H161" t="b">
        <f t="shared" si="10"/>
        <v>0</v>
      </c>
    </row>
    <row r="162" spans="1:8">
      <c r="A162" s="4">
        <v>159</v>
      </c>
      <c r="B162" s="6">
        <v>179</v>
      </c>
      <c r="C162" s="6" t="str">
        <f t="shared" si="8"/>
        <v>Разбой</v>
      </c>
      <c r="D162" s="2">
        <v>24893</v>
      </c>
      <c r="E162" s="4" t="s">
        <v>3</v>
      </c>
      <c r="F162" s="14" t="s">
        <v>40</v>
      </c>
      <c r="G162" t="str">
        <f t="shared" si="9"/>
        <v>Обезьяна</v>
      </c>
      <c r="H162" t="b">
        <f t="shared" si="10"/>
        <v>0</v>
      </c>
    </row>
    <row r="163" spans="1:8">
      <c r="A163" s="4">
        <v>160</v>
      </c>
      <c r="B163" s="6">
        <v>179</v>
      </c>
      <c r="C163" s="6" t="str">
        <f t="shared" si="8"/>
        <v>Разбой</v>
      </c>
      <c r="D163" s="2">
        <v>28584</v>
      </c>
      <c r="E163" s="4" t="s">
        <v>3</v>
      </c>
      <c r="F163" s="14" t="s">
        <v>22</v>
      </c>
      <c r="G163" t="str">
        <f t="shared" si="9"/>
        <v>Лошадь</v>
      </c>
      <c r="H163" t="b">
        <f t="shared" si="10"/>
        <v>0</v>
      </c>
    </row>
    <row r="164" spans="1:8">
      <c r="A164" s="4">
        <v>161</v>
      </c>
      <c r="B164" s="6">
        <v>179</v>
      </c>
      <c r="C164" s="6" t="str">
        <f t="shared" si="8"/>
        <v>Разбой</v>
      </c>
      <c r="D164" s="2">
        <v>21490</v>
      </c>
      <c r="E164" s="4" t="s">
        <v>3</v>
      </c>
      <c r="F164" s="14" t="s">
        <v>39</v>
      </c>
      <c r="G164" t="str">
        <f t="shared" si="9"/>
        <v>Собака</v>
      </c>
      <c r="H164" t="b">
        <f t="shared" si="10"/>
        <v>0</v>
      </c>
    </row>
    <row r="165" spans="1:8">
      <c r="A165" s="4">
        <v>162</v>
      </c>
      <c r="B165" s="6">
        <v>179</v>
      </c>
      <c r="C165" s="6" t="str">
        <f t="shared" si="8"/>
        <v>Разбой</v>
      </c>
      <c r="D165" s="2">
        <v>33004</v>
      </c>
      <c r="E165" s="4" t="s">
        <v>3</v>
      </c>
      <c r="F165" s="14" t="s">
        <v>41</v>
      </c>
      <c r="G165" t="str">
        <f t="shared" si="9"/>
        <v>Лошадь</v>
      </c>
      <c r="H165" t="b">
        <f t="shared" si="10"/>
        <v>0</v>
      </c>
    </row>
    <row r="166" spans="1:8">
      <c r="A166" s="4">
        <v>163</v>
      </c>
      <c r="B166" s="6">
        <v>179</v>
      </c>
      <c r="C166" s="6" t="str">
        <f t="shared" si="8"/>
        <v>Разбой</v>
      </c>
      <c r="D166" s="2">
        <v>33375</v>
      </c>
      <c r="E166" s="4" t="s">
        <v>3</v>
      </c>
      <c r="F166" s="14" t="s">
        <v>41</v>
      </c>
      <c r="G166" t="str">
        <f t="shared" si="9"/>
        <v>Баран</v>
      </c>
      <c r="H166" t="b">
        <f t="shared" si="10"/>
        <v>0</v>
      </c>
    </row>
    <row r="167" spans="1:8">
      <c r="A167" s="4">
        <v>164</v>
      </c>
      <c r="B167" s="6">
        <v>179</v>
      </c>
      <c r="C167" s="6" t="str">
        <f t="shared" si="8"/>
        <v>Разбой</v>
      </c>
      <c r="D167" s="2">
        <v>31422</v>
      </c>
      <c r="E167" s="4" t="s">
        <v>3</v>
      </c>
      <c r="F167" s="14" t="s">
        <v>19</v>
      </c>
      <c r="G167" t="str">
        <f t="shared" si="9"/>
        <v>Бык</v>
      </c>
      <c r="H167" t="b">
        <f t="shared" si="10"/>
        <v>0</v>
      </c>
    </row>
    <row r="168" spans="1:8">
      <c r="A168" s="4">
        <v>165</v>
      </c>
      <c r="B168" s="6">
        <v>179</v>
      </c>
      <c r="C168" s="6" t="str">
        <f t="shared" si="8"/>
        <v>Разбой</v>
      </c>
      <c r="D168" s="2">
        <v>34270</v>
      </c>
      <c r="E168" s="4" t="s">
        <v>3</v>
      </c>
      <c r="F168" s="14" t="s">
        <v>39</v>
      </c>
      <c r="G168" t="str">
        <f t="shared" si="9"/>
        <v>Петух</v>
      </c>
      <c r="H168" t="b">
        <f t="shared" si="10"/>
        <v>0</v>
      </c>
    </row>
    <row r="169" spans="1:8">
      <c r="A169" s="4">
        <v>166</v>
      </c>
      <c r="B169" s="6">
        <v>179</v>
      </c>
      <c r="C169" s="6" t="str">
        <f t="shared" si="8"/>
        <v>Разбой</v>
      </c>
      <c r="D169" s="2">
        <v>34426</v>
      </c>
      <c r="E169" s="4" t="s">
        <v>3</v>
      </c>
      <c r="F169" s="14" t="s">
        <v>22</v>
      </c>
      <c r="G169" t="str">
        <f t="shared" si="9"/>
        <v>Собака</v>
      </c>
      <c r="H169" t="b">
        <f t="shared" si="10"/>
        <v>0</v>
      </c>
    </row>
    <row r="170" spans="1:8">
      <c r="A170" s="4">
        <v>167</v>
      </c>
      <c r="B170" s="6">
        <v>179</v>
      </c>
      <c r="C170" s="6" t="str">
        <f t="shared" si="8"/>
        <v>Разбой</v>
      </c>
      <c r="D170" s="2">
        <v>26711</v>
      </c>
      <c r="E170" s="4" t="s">
        <v>3</v>
      </c>
      <c r="F170" s="14" t="s">
        <v>44</v>
      </c>
      <c r="G170" t="str">
        <f t="shared" si="9"/>
        <v>Бык</v>
      </c>
      <c r="H170" t="b">
        <f t="shared" si="10"/>
        <v>0</v>
      </c>
    </row>
    <row r="171" spans="1:8">
      <c r="A171" s="4">
        <v>168</v>
      </c>
      <c r="B171" s="6">
        <v>96</v>
      </c>
      <c r="C171" s="6" t="str">
        <f t="shared" si="8"/>
        <v>убийство</v>
      </c>
      <c r="D171" s="2">
        <v>26135</v>
      </c>
      <c r="E171" s="4" t="s">
        <v>3</v>
      </c>
      <c r="F171" s="14" t="s">
        <v>42</v>
      </c>
      <c r="G171" t="str">
        <f t="shared" si="9"/>
        <v>Кабан</v>
      </c>
      <c r="H171" t="b">
        <f t="shared" si="10"/>
        <v>0</v>
      </c>
    </row>
    <row r="172" spans="1:8">
      <c r="A172" s="4">
        <v>169</v>
      </c>
      <c r="B172" s="6">
        <v>96</v>
      </c>
      <c r="C172" s="6" t="str">
        <f t="shared" si="8"/>
        <v>убийство</v>
      </c>
      <c r="D172" s="2">
        <v>30673</v>
      </c>
      <c r="E172" s="4" t="s">
        <v>3</v>
      </c>
      <c r="F172" s="14" t="s">
        <v>49</v>
      </c>
      <c r="G172" t="str">
        <f t="shared" si="9"/>
        <v>Кабан</v>
      </c>
      <c r="H172" t="b">
        <f t="shared" si="10"/>
        <v>0</v>
      </c>
    </row>
    <row r="173" spans="1:8">
      <c r="A173" s="4">
        <v>170</v>
      </c>
      <c r="B173" s="6">
        <v>96</v>
      </c>
      <c r="C173" s="6" t="str">
        <f t="shared" si="8"/>
        <v>убийство</v>
      </c>
      <c r="D173" s="2">
        <v>29036</v>
      </c>
      <c r="E173" s="4" t="s">
        <v>3</v>
      </c>
      <c r="F173" s="14" t="s">
        <v>42</v>
      </c>
      <c r="G173" t="str">
        <f t="shared" si="9"/>
        <v>Баран</v>
      </c>
      <c r="H173" t="b">
        <f t="shared" si="10"/>
        <v>0</v>
      </c>
    </row>
    <row r="174" spans="1:8">
      <c r="A174" s="4">
        <v>171</v>
      </c>
      <c r="B174" s="6">
        <v>96</v>
      </c>
      <c r="C174" s="6" t="str">
        <f t="shared" si="8"/>
        <v>убийство</v>
      </c>
      <c r="D174" s="2">
        <v>25586</v>
      </c>
      <c r="E174" s="4" t="s">
        <v>3</v>
      </c>
      <c r="F174" s="14" t="s">
        <v>19</v>
      </c>
      <c r="G174" t="str">
        <f t="shared" si="9"/>
        <v>Петух</v>
      </c>
      <c r="H174" t="b">
        <f t="shared" si="10"/>
        <v>0</v>
      </c>
    </row>
    <row r="175" spans="1:8">
      <c r="A175" s="4">
        <v>172</v>
      </c>
      <c r="B175" s="6">
        <v>96</v>
      </c>
      <c r="C175" s="6" t="str">
        <f t="shared" si="8"/>
        <v>убийство</v>
      </c>
      <c r="D175" s="2">
        <v>23205</v>
      </c>
      <c r="E175" s="4" t="s">
        <v>3</v>
      </c>
      <c r="F175" s="14" t="s">
        <v>42</v>
      </c>
      <c r="G175" t="str">
        <f t="shared" si="9"/>
        <v>Дракон</v>
      </c>
      <c r="H175" t="b">
        <f t="shared" si="10"/>
        <v>0</v>
      </c>
    </row>
    <row r="176" spans="1:8">
      <c r="A176" s="4">
        <v>173</v>
      </c>
      <c r="B176" s="6">
        <v>96</v>
      </c>
      <c r="C176" s="6" t="str">
        <f t="shared" si="8"/>
        <v>убийство</v>
      </c>
      <c r="D176" s="2">
        <v>31963</v>
      </c>
      <c r="E176" s="4" t="s">
        <v>3</v>
      </c>
      <c r="F176" s="14" t="s">
        <v>42</v>
      </c>
      <c r="G176" t="str">
        <f t="shared" si="9"/>
        <v>Кролик</v>
      </c>
      <c r="H176" t="b">
        <f t="shared" si="10"/>
        <v>0</v>
      </c>
    </row>
    <row r="177" spans="1:8">
      <c r="A177" s="4">
        <v>174</v>
      </c>
      <c r="B177" s="6">
        <v>96</v>
      </c>
      <c r="C177" s="6" t="str">
        <f t="shared" si="8"/>
        <v>убийство</v>
      </c>
      <c r="D177" s="2">
        <v>27724</v>
      </c>
      <c r="E177" s="4" t="s">
        <v>3</v>
      </c>
      <c r="F177" s="14" t="s">
        <v>43</v>
      </c>
      <c r="G177" t="str">
        <f t="shared" si="9"/>
        <v>Змея</v>
      </c>
      <c r="H177" t="b">
        <f t="shared" si="10"/>
        <v>0</v>
      </c>
    </row>
    <row r="178" spans="1:8">
      <c r="A178" s="4">
        <v>175</v>
      </c>
      <c r="B178" s="6">
        <v>103</v>
      </c>
      <c r="C178" s="6" t="str">
        <f t="shared" si="8"/>
        <v>УПТВЗ</v>
      </c>
      <c r="D178" s="2">
        <v>21751</v>
      </c>
      <c r="E178" s="4" t="s">
        <v>3</v>
      </c>
      <c r="F178" s="14" t="s">
        <v>42</v>
      </c>
      <c r="G178" t="str">
        <f t="shared" si="9"/>
        <v>Кабан</v>
      </c>
      <c r="H178" t="b">
        <f t="shared" si="10"/>
        <v>0</v>
      </c>
    </row>
    <row r="179" spans="1:8">
      <c r="A179" s="4">
        <v>176</v>
      </c>
      <c r="B179" s="6">
        <v>103</v>
      </c>
      <c r="C179" s="6" t="str">
        <f t="shared" si="8"/>
        <v>УПТВЗ</v>
      </c>
      <c r="D179" s="2">
        <v>23926</v>
      </c>
      <c r="E179" s="4" t="s">
        <v>3</v>
      </c>
      <c r="F179" s="14" t="s">
        <v>42</v>
      </c>
      <c r="G179" t="str">
        <f t="shared" si="9"/>
        <v>Змея</v>
      </c>
      <c r="H179" t="b">
        <f t="shared" si="10"/>
        <v>0</v>
      </c>
    </row>
    <row r="180" spans="1:8">
      <c r="A180" s="4">
        <v>177</v>
      </c>
      <c r="B180" s="6">
        <v>103</v>
      </c>
      <c r="C180" s="6" t="str">
        <f t="shared" si="8"/>
        <v>УПТВЗ</v>
      </c>
      <c r="D180" s="2">
        <v>26019</v>
      </c>
      <c r="E180" s="4" t="s">
        <v>3</v>
      </c>
      <c r="F180" s="14" t="s">
        <v>22</v>
      </c>
      <c r="G180" t="str">
        <f t="shared" si="9"/>
        <v>Кабан</v>
      </c>
      <c r="H180" t="b">
        <f t="shared" si="10"/>
        <v>0</v>
      </c>
    </row>
    <row r="181" spans="1:8">
      <c r="A181" s="4">
        <v>178</v>
      </c>
      <c r="B181" s="6">
        <v>178</v>
      </c>
      <c r="C181" s="6" t="str">
        <f t="shared" si="8"/>
        <v>Грабеж</v>
      </c>
      <c r="D181" s="2">
        <v>25783</v>
      </c>
      <c r="E181" s="4" t="s">
        <v>4</v>
      </c>
      <c r="F181" s="14" t="s">
        <v>48</v>
      </c>
      <c r="G181" t="str">
        <f t="shared" si="9"/>
        <v>Собака</v>
      </c>
      <c r="H181" t="b">
        <f t="shared" si="10"/>
        <v>0</v>
      </c>
    </row>
    <row r="182" spans="1:8">
      <c r="A182" s="4">
        <v>179</v>
      </c>
      <c r="B182" s="6">
        <v>179</v>
      </c>
      <c r="C182" s="6" t="str">
        <f t="shared" si="8"/>
        <v>Разбой</v>
      </c>
      <c r="D182" s="2">
        <v>28473</v>
      </c>
      <c r="E182" s="4" t="s">
        <v>3</v>
      </c>
      <c r="F182" s="14" t="s">
        <v>43</v>
      </c>
      <c r="G182" t="str">
        <f t="shared" si="9"/>
        <v>Змея</v>
      </c>
      <c r="H182" t="b">
        <f t="shared" si="10"/>
        <v>0</v>
      </c>
    </row>
    <row r="183" spans="1:8">
      <c r="A183" s="4">
        <v>180</v>
      </c>
      <c r="B183" s="6">
        <v>179</v>
      </c>
      <c r="C183" s="6" t="str">
        <f t="shared" si="8"/>
        <v>Разбой</v>
      </c>
      <c r="D183" s="2">
        <v>33211</v>
      </c>
      <c r="E183" s="4" t="s">
        <v>3</v>
      </c>
      <c r="F183" s="14" t="s">
        <v>43</v>
      </c>
      <c r="G183" t="str">
        <f t="shared" si="9"/>
        <v>Лошадь</v>
      </c>
      <c r="H183" t="b">
        <f t="shared" si="10"/>
        <v>0</v>
      </c>
    </row>
    <row r="184" spans="1:8">
      <c r="A184" s="4">
        <v>181</v>
      </c>
      <c r="B184" s="6">
        <v>179</v>
      </c>
      <c r="C184" s="6" t="str">
        <f t="shared" si="8"/>
        <v>Разбой</v>
      </c>
      <c r="D184" s="2">
        <v>32861</v>
      </c>
      <c r="E184" s="4" t="s">
        <v>3</v>
      </c>
      <c r="F184" s="14" t="s">
        <v>43</v>
      </c>
      <c r="G184" t="str">
        <f t="shared" si="9"/>
        <v>Змея</v>
      </c>
      <c r="H184" t="b">
        <f t="shared" si="10"/>
        <v>0</v>
      </c>
    </row>
    <row r="185" spans="1:8">
      <c r="A185" s="4">
        <v>182</v>
      </c>
      <c r="B185" s="6">
        <v>96</v>
      </c>
      <c r="C185" s="6" t="str">
        <f t="shared" si="8"/>
        <v>убийство</v>
      </c>
      <c r="D185" s="2">
        <v>26393</v>
      </c>
      <c r="E185" s="4" t="s">
        <v>3</v>
      </c>
      <c r="F185" s="14" t="s">
        <v>22</v>
      </c>
      <c r="G185" t="str">
        <f t="shared" si="9"/>
        <v>Крыса</v>
      </c>
      <c r="H185" t="b">
        <f t="shared" si="10"/>
        <v>0</v>
      </c>
    </row>
    <row r="186" spans="1:8">
      <c r="A186" s="4">
        <v>183</v>
      </c>
      <c r="B186" s="6">
        <v>96</v>
      </c>
      <c r="C186" s="6" t="str">
        <f t="shared" si="8"/>
        <v>убийство</v>
      </c>
      <c r="D186" s="2">
        <v>32166</v>
      </c>
      <c r="E186" s="4" t="s">
        <v>3</v>
      </c>
      <c r="F186" s="14" t="s">
        <v>44</v>
      </c>
      <c r="G186" t="str">
        <f t="shared" si="9"/>
        <v>Кролик</v>
      </c>
      <c r="H186" t="b">
        <f t="shared" si="10"/>
        <v>0</v>
      </c>
    </row>
    <row r="187" spans="1:8">
      <c r="A187" s="4">
        <v>184</v>
      </c>
      <c r="B187" s="6">
        <v>96</v>
      </c>
      <c r="C187" s="6" t="str">
        <f t="shared" si="8"/>
        <v>убийство</v>
      </c>
      <c r="D187" s="2">
        <v>32440</v>
      </c>
      <c r="E187" s="4" t="s">
        <v>3</v>
      </c>
      <c r="F187" s="14" t="s">
        <v>39</v>
      </c>
      <c r="G187" t="str">
        <f t="shared" si="9"/>
        <v>Дракон</v>
      </c>
      <c r="H187" t="b">
        <f t="shared" si="10"/>
        <v>0</v>
      </c>
    </row>
    <row r="188" spans="1:8">
      <c r="A188" s="4">
        <v>185</v>
      </c>
      <c r="B188" s="6">
        <v>96</v>
      </c>
      <c r="C188" s="6" t="str">
        <f t="shared" si="8"/>
        <v>убийство</v>
      </c>
      <c r="D188" s="2">
        <v>33560</v>
      </c>
      <c r="E188" s="4" t="s">
        <v>3</v>
      </c>
      <c r="F188" s="14" t="s">
        <v>39</v>
      </c>
      <c r="G188" t="str">
        <f t="shared" si="9"/>
        <v>Баран</v>
      </c>
      <c r="H188" t="b">
        <f t="shared" si="10"/>
        <v>0</v>
      </c>
    </row>
    <row r="189" spans="1:8">
      <c r="A189" s="4">
        <v>186</v>
      </c>
      <c r="B189" s="6">
        <v>96</v>
      </c>
      <c r="C189" s="6" t="str">
        <f t="shared" si="8"/>
        <v>убийство</v>
      </c>
      <c r="D189" s="2">
        <v>32382</v>
      </c>
      <c r="E189" s="4" t="s">
        <v>3</v>
      </c>
      <c r="F189" s="14" t="s">
        <v>46</v>
      </c>
      <c r="G189" t="str">
        <f t="shared" si="9"/>
        <v>Дракон</v>
      </c>
      <c r="H189" t="b">
        <f t="shared" si="10"/>
        <v>0</v>
      </c>
    </row>
    <row r="190" spans="1:8">
      <c r="A190" s="4">
        <v>187</v>
      </c>
      <c r="B190" s="6">
        <v>96</v>
      </c>
      <c r="C190" s="6" t="str">
        <f t="shared" si="8"/>
        <v>убийство</v>
      </c>
      <c r="D190" s="2">
        <v>34004</v>
      </c>
      <c r="E190" s="4" t="s">
        <v>3</v>
      </c>
      <c r="F190" s="14" t="s">
        <v>44</v>
      </c>
      <c r="G190" t="str">
        <f t="shared" si="9"/>
        <v>Петух</v>
      </c>
      <c r="H190" t="b">
        <f t="shared" si="10"/>
        <v>0</v>
      </c>
    </row>
    <row r="191" spans="1:8">
      <c r="A191" s="4">
        <v>188</v>
      </c>
      <c r="B191" s="6">
        <v>96</v>
      </c>
      <c r="C191" s="6" t="str">
        <f t="shared" si="8"/>
        <v>убийство</v>
      </c>
      <c r="D191" s="2">
        <v>31485</v>
      </c>
      <c r="E191" s="4" t="s">
        <v>3</v>
      </c>
      <c r="F191" s="14" t="s">
        <v>40</v>
      </c>
      <c r="G191" t="str">
        <f t="shared" si="9"/>
        <v>Тигр</v>
      </c>
      <c r="H191" t="b">
        <f t="shared" si="10"/>
        <v>0</v>
      </c>
    </row>
    <row r="192" spans="1:8">
      <c r="A192" s="4">
        <v>189</v>
      </c>
      <c r="B192" s="6">
        <v>96</v>
      </c>
      <c r="C192" s="6" t="str">
        <f t="shared" si="8"/>
        <v>убийство</v>
      </c>
      <c r="D192" s="2">
        <v>31620</v>
      </c>
      <c r="E192" s="4" t="s">
        <v>3</v>
      </c>
      <c r="F192" s="14" t="s">
        <v>48</v>
      </c>
      <c r="G192" t="str">
        <f t="shared" si="9"/>
        <v>Тигр</v>
      </c>
      <c r="H192" t="b">
        <f t="shared" si="10"/>
        <v>0</v>
      </c>
    </row>
    <row r="193" spans="1:8">
      <c r="A193" s="4">
        <v>190</v>
      </c>
      <c r="B193" s="6">
        <v>96</v>
      </c>
      <c r="C193" s="6" t="str">
        <f t="shared" si="8"/>
        <v>убийство</v>
      </c>
      <c r="D193" s="2">
        <v>30341</v>
      </c>
      <c r="E193" s="4" t="s">
        <v>3</v>
      </c>
      <c r="F193" s="14" t="s">
        <v>44</v>
      </c>
      <c r="G193" t="str">
        <f t="shared" si="9"/>
        <v>Собака</v>
      </c>
      <c r="H193" t="b">
        <f t="shared" si="10"/>
        <v>0</v>
      </c>
    </row>
    <row r="194" spans="1:8">
      <c r="A194" s="4">
        <v>191</v>
      </c>
      <c r="B194" s="6">
        <v>96</v>
      </c>
      <c r="C194" s="6" t="str">
        <f t="shared" si="8"/>
        <v>убийство</v>
      </c>
      <c r="D194" s="2">
        <v>33819</v>
      </c>
      <c r="E194" s="4" t="s">
        <v>3</v>
      </c>
      <c r="F194" s="14" t="s">
        <v>48</v>
      </c>
      <c r="G194" t="str">
        <f t="shared" si="9"/>
        <v>Петух</v>
      </c>
      <c r="H194" t="b">
        <f t="shared" si="10"/>
        <v>0</v>
      </c>
    </row>
    <row r="195" spans="1:8">
      <c r="A195" s="4">
        <v>192</v>
      </c>
      <c r="B195" s="6">
        <v>96</v>
      </c>
      <c r="C195" s="6" t="str">
        <f t="shared" si="8"/>
        <v>убийство</v>
      </c>
      <c r="D195" s="2">
        <v>33800</v>
      </c>
      <c r="E195" s="4" t="s">
        <v>3</v>
      </c>
      <c r="F195" s="14" t="s">
        <v>42</v>
      </c>
      <c r="G195" t="str">
        <f t="shared" si="9"/>
        <v>Петух</v>
      </c>
      <c r="H195" t="b">
        <f t="shared" si="10"/>
        <v>0</v>
      </c>
    </row>
    <row r="196" spans="1:8">
      <c r="A196" s="4">
        <v>193</v>
      </c>
      <c r="B196" s="6">
        <v>96</v>
      </c>
      <c r="C196" s="6" t="str">
        <f t="shared" ref="C196:C259" si="11">IF(B196=96,"убийство",IF(B196=103,"УПТВЗ",IF(B196=175,"Кража",IF(B196=176,"ПИРВЧИ",IF(B196=177,"Мошенничество",IF(B196=178,"Грабеж",IF(B196=179,"Разбой",IF(B196=233,"Терроризм",IF(B196=257,"хулиганство",IF(B196=259,"наркотики"))))))))))</f>
        <v>убийство</v>
      </c>
      <c r="D196" s="2">
        <v>29572</v>
      </c>
      <c r="E196" s="4" t="s">
        <v>3</v>
      </c>
      <c r="F196" s="14" t="s">
        <v>43</v>
      </c>
      <c r="G196" t="str">
        <f t="shared" si="9"/>
        <v>Обезьяна</v>
      </c>
      <c r="H196" t="b">
        <f t="shared" si="10"/>
        <v>0</v>
      </c>
    </row>
    <row r="197" spans="1:8">
      <c r="A197" s="4">
        <v>194</v>
      </c>
      <c r="B197" s="6">
        <v>96</v>
      </c>
      <c r="C197" s="6" t="str">
        <f t="shared" si="11"/>
        <v>убийство</v>
      </c>
      <c r="D197" s="2">
        <v>29062</v>
      </c>
      <c r="E197" s="4" t="s">
        <v>3</v>
      </c>
      <c r="F197" s="14" t="s">
        <v>48</v>
      </c>
      <c r="G197" t="str">
        <f t="shared" ref="G197:G260" si="12">IF((D197-Z$1)&lt;AB$4,AF$4,IF((D197-Z$1)&lt;AB$5,AF$5,IF((D197-Z$1)&lt;AB$6,AF$6,IF((D197-Z$1)&lt;AB$7,AF$7,IF((D197-Z$1)&lt;AB$8,AF$8,IF((D197-Z$1)&lt;AB$9,AF$9,IF((D197-Z$1)&lt;AB$10,AF$10,IF((D197-Z$1)&lt;AB$11,AF$11,IF((D197-Z$1)&lt;AB$12,AF$12,IF((D197-Z$1)&lt;AB$13,AF$13,IF((D197-Z$1)&lt;AB$14,AF$14,IF((D197-Z$1)&lt;AB$15,AF$15,IF((D197-Z$1)&lt;AB$16,AF$16,IF((D197-Z$1)&lt;AB$17,AF$17,IF((D197-Z$1)&lt;AB$18,AF$18,IF((D197-Z$1)&lt;AB$19,AF$19,IF((D197-Z$1)&lt;AB$20,AF$20,IF((D197-Z$1)&lt;AB$21,AF$21,IF((D197-Z234)&lt;AB$22,AF$22,IF((D197-Z$1)&lt;AB$23,AF$23,IF((D197-Z$1)&lt;AB$24,AF$24,IF((D197-Z$1)&lt;AB$25,AF$25,IF((D197-Z$1)&lt;AB$26,AF$26,IF((D197-Z$1)&lt;AB$27,AF$27,IF((D197-Z$1)&lt;AB$28,AF$28,IF((D197-Z$1)&lt;AB$29,AF$29,IF((D197-Z$1)&lt;AB$30,AF$30,IF((D197-Z$1)&lt;AB$31,AF$31,IF((D197-Z$1)&lt;AB$32,AF$32,IF((D197-Z$1)&lt;AB$33,AF$33,IF((D197-Z234)&lt;AB$34,AF$34,IF((D197-Z234)&lt;AB$35,AF$35,IF((D197-Z$1)&lt;AB$36,AF$36,IF((D197-Z$1)&lt;AB$37,AF$37,IF((D197-Z$1)&lt;AB$38,AF$38,IF((D197-Z$1)&lt;AB$39,AF$39,IF((D197-Z$1)&lt;AB$40,AF$40,IF((D197-Z$1)&lt;AB$41,AF$41,IF((D197-Z$1)&lt;AB$42,AF$42,IF((D197-Z$1)&lt;AB$43,AF$43,IF((D197-Z$1)&lt;AB$44,AF$44,IF((D197-Z$1)&lt;AB$45,AF$45,IF((D197-Z$1)&lt;AB$46,AF$46,IF((D197-Z$1)&lt;AB$47,AF$47,IF((D197-Z$1)&lt;AB$48,AF$48,IF((D197-Z$1)&lt;AB$49,AF$49,IF((D197-Z$1)&lt;AB$50,AF$50,IF((D197-Z234)&lt;AB$51,AF$51,IF((D197-Z$1)&lt;AB$52,AF$52,IF((D197-Z$1)&gt;AB$52,AF$53))))))))))))))))))))))))))))))))))))))))))))))))))</f>
        <v>Баран</v>
      </c>
      <c r="H197" t="b">
        <f t="shared" ref="H197:H260" si="13">IF(I$2=G197,IF(L$2=C197,1))</f>
        <v>0</v>
      </c>
    </row>
    <row r="198" spans="1:8">
      <c r="A198" s="4">
        <v>195</v>
      </c>
      <c r="B198" s="6">
        <v>179</v>
      </c>
      <c r="C198" s="6" t="str">
        <f t="shared" si="11"/>
        <v>Разбой</v>
      </c>
      <c r="D198" s="2">
        <v>22346</v>
      </c>
      <c r="E198" s="4" t="s">
        <v>3</v>
      </c>
      <c r="F198" s="14" t="s">
        <v>40</v>
      </c>
      <c r="G198" t="str">
        <f t="shared" si="12"/>
        <v>Бык</v>
      </c>
      <c r="H198" t="b">
        <f t="shared" si="13"/>
        <v>0</v>
      </c>
    </row>
    <row r="199" spans="1:8">
      <c r="A199" s="4">
        <v>196</v>
      </c>
      <c r="B199" s="6">
        <v>96</v>
      </c>
      <c r="C199" s="6" t="str">
        <f t="shared" si="11"/>
        <v>убийство</v>
      </c>
      <c r="D199" s="2">
        <v>33815</v>
      </c>
      <c r="E199" s="4" t="s">
        <v>3</v>
      </c>
      <c r="F199" s="14" t="s">
        <v>48</v>
      </c>
      <c r="G199" t="str">
        <f t="shared" si="12"/>
        <v>Петух</v>
      </c>
      <c r="H199" t="b">
        <f t="shared" si="13"/>
        <v>0</v>
      </c>
    </row>
    <row r="200" spans="1:8">
      <c r="A200" s="4">
        <v>197</v>
      </c>
      <c r="B200" s="6">
        <v>179</v>
      </c>
      <c r="C200" s="6" t="str">
        <f t="shared" si="11"/>
        <v>Разбой</v>
      </c>
      <c r="D200" s="2">
        <v>28961</v>
      </c>
      <c r="E200" s="4" t="s">
        <v>3</v>
      </c>
      <c r="F200" s="14" t="s">
        <v>22</v>
      </c>
      <c r="G200" t="str">
        <f t="shared" si="12"/>
        <v>Баран</v>
      </c>
      <c r="H200" t="b">
        <f t="shared" si="13"/>
        <v>0</v>
      </c>
    </row>
    <row r="201" spans="1:8">
      <c r="A201" s="4">
        <v>198</v>
      </c>
      <c r="B201" s="6">
        <v>179</v>
      </c>
      <c r="C201" s="6" t="str">
        <f t="shared" si="11"/>
        <v>Разбой</v>
      </c>
      <c r="D201" s="2">
        <v>29932</v>
      </c>
      <c r="E201" s="4" t="s">
        <v>3</v>
      </c>
      <c r="F201" s="14" t="s">
        <v>43</v>
      </c>
      <c r="G201" t="str">
        <f t="shared" si="12"/>
        <v>Петух</v>
      </c>
      <c r="H201" t="b">
        <f t="shared" si="13"/>
        <v>0</v>
      </c>
    </row>
    <row r="202" spans="1:8">
      <c r="A202" s="4">
        <v>199</v>
      </c>
      <c r="B202" s="6">
        <v>179</v>
      </c>
      <c r="C202" s="6" t="str">
        <f t="shared" si="11"/>
        <v>Разбой</v>
      </c>
      <c r="D202" s="2">
        <v>31365</v>
      </c>
      <c r="E202" s="4" t="s">
        <v>3</v>
      </c>
      <c r="F202" s="14" t="s">
        <v>39</v>
      </c>
      <c r="G202" t="str">
        <f t="shared" si="12"/>
        <v>Бык</v>
      </c>
      <c r="H202" t="b">
        <f t="shared" si="13"/>
        <v>0</v>
      </c>
    </row>
    <row r="203" spans="1:8">
      <c r="A203" s="4">
        <v>200</v>
      </c>
      <c r="B203" s="6">
        <v>179</v>
      </c>
      <c r="C203" s="6" t="str">
        <f t="shared" si="11"/>
        <v>Разбой</v>
      </c>
      <c r="D203" s="2">
        <v>31350</v>
      </c>
      <c r="E203" s="4" t="s">
        <v>3</v>
      </c>
      <c r="F203" s="14" t="s">
        <v>39</v>
      </c>
      <c r="G203" t="str">
        <f t="shared" si="12"/>
        <v>Бык</v>
      </c>
      <c r="H203" t="b">
        <f t="shared" si="13"/>
        <v>0</v>
      </c>
    </row>
    <row r="204" spans="1:8">
      <c r="A204" s="4">
        <v>201</v>
      </c>
      <c r="B204" s="6">
        <v>179</v>
      </c>
      <c r="C204" s="6" t="str">
        <f t="shared" si="11"/>
        <v>Разбой</v>
      </c>
      <c r="D204" s="2">
        <v>34000</v>
      </c>
      <c r="E204" s="4" t="s">
        <v>3</v>
      </c>
      <c r="F204" s="14" t="s">
        <v>44</v>
      </c>
      <c r="G204" t="str">
        <f t="shared" si="12"/>
        <v>Петух</v>
      </c>
      <c r="H204" t="b">
        <f t="shared" si="13"/>
        <v>0</v>
      </c>
    </row>
    <row r="205" spans="1:8">
      <c r="A205" s="4">
        <v>202</v>
      </c>
      <c r="B205" s="6">
        <v>179</v>
      </c>
      <c r="C205" s="6" t="str">
        <f t="shared" si="11"/>
        <v>Разбой</v>
      </c>
      <c r="D205" s="2">
        <v>29454</v>
      </c>
      <c r="E205" s="4" t="s">
        <v>3</v>
      </c>
      <c r="F205" s="14" t="s">
        <v>48</v>
      </c>
      <c r="G205" t="str">
        <f t="shared" si="12"/>
        <v>Обезьяна</v>
      </c>
      <c r="H205" t="b">
        <f t="shared" si="13"/>
        <v>0</v>
      </c>
    </row>
    <row r="206" spans="1:8">
      <c r="A206" s="4">
        <v>203</v>
      </c>
      <c r="B206" s="6">
        <v>179</v>
      </c>
      <c r="C206" s="6" t="str">
        <f t="shared" si="11"/>
        <v>Разбой</v>
      </c>
      <c r="D206" s="2">
        <v>31013</v>
      </c>
      <c r="E206" s="4" t="s">
        <v>3</v>
      </c>
      <c r="F206" s="14" t="s">
        <v>43</v>
      </c>
      <c r="G206" t="str">
        <f t="shared" si="12"/>
        <v>Крыса</v>
      </c>
      <c r="H206" t="b">
        <f t="shared" si="13"/>
        <v>0</v>
      </c>
    </row>
    <row r="207" spans="1:8">
      <c r="A207" s="4">
        <v>204</v>
      </c>
      <c r="B207" s="6">
        <v>103</v>
      </c>
      <c r="C207" s="6" t="str">
        <f t="shared" si="11"/>
        <v>УПТВЗ</v>
      </c>
      <c r="D207" s="2">
        <v>32212</v>
      </c>
      <c r="E207" s="4" t="s">
        <v>3</v>
      </c>
      <c r="F207" s="14" t="s">
        <v>40</v>
      </c>
      <c r="G207" t="str">
        <f t="shared" si="12"/>
        <v>Дракон</v>
      </c>
      <c r="H207" t="b">
        <f t="shared" si="13"/>
        <v>0</v>
      </c>
    </row>
    <row r="208" spans="1:8">
      <c r="A208" s="4">
        <v>205</v>
      </c>
      <c r="B208" s="6">
        <v>103</v>
      </c>
      <c r="C208" s="6" t="str">
        <f t="shared" si="11"/>
        <v>УПТВЗ</v>
      </c>
      <c r="D208" s="2">
        <v>33934</v>
      </c>
      <c r="E208" s="4" t="s">
        <v>3</v>
      </c>
      <c r="F208" s="14" t="s">
        <v>43</v>
      </c>
      <c r="G208" t="str">
        <f t="shared" si="12"/>
        <v>Петух</v>
      </c>
      <c r="H208" t="b">
        <f t="shared" si="13"/>
        <v>0</v>
      </c>
    </row>
    <row r="209" spans="1:8">
      <c r="A209" s="4">
        <v>206</v>
      </c>
      <c r="B209" s="6">
        <v>103</v>
      </c>
      <c r="C209" s="6" t="str">
        <f t="shared" si="11"/>
        <v>УПТВЗ</v>
      </c>
      <c r="D209" s="2">
        <v>18480</v>
      </c>
      <c r="E209" s="4" t="s">
        <v>3</v>
      </c>
      <c r="F209" s="14" t="s">
        <v>48</v>
      </c>
      <c r="G209" t="str">
        <f t="shared" si="12"/>
        <v>Тигр</v>
      </c>
      <c r="H209" t="b">
        <f t="shared" si="13"/>
        <v>0</v>
      </c>
    </row>
    <row r="210" spans="1:8">
      <c r="A210" s="4">
        <v>207</v>
      </c>
      <c r="B210" s="6">
        <v>103</v>
      </c>
      <c r="C210" s="6" t="str">
        <f t="shared" si="11"/>
        <v>УПТВЗ</v>
      </c>
      <c r="D210" s="2">
        <v>33572</v>
      </c>
      <c r="E210" s="4" t="s">
        <v>3</v>
      </c>
      <c r="F210" s="14" t="s">
        <v>43</v>
      </c>
      <c r="G210" t="str">
        <f t="shared" si="12"/>
        <v>Баран</v>
      </c>
      <c r="H210" t="b">
        <f t="shared" si="13"/>
        <v>0</v>
      </c>
    </row>
    <row r="211" spans="1:8">
      <c r="A211" s="4">
        <v>208</v>
      </c>
      <c r="B211" s="6">
        <v>103</v>
      </c>
      <c r="C211" s="6" t="str">
        <f t="shared" si="11"/>
        <v>УПТВЗ</v>
      </c>
      <c r="D211" s="2">
        <v>24558</v>
      </c>
      <c r="E211" s="4" t="s">
        <v>3</v>
      </c>
      <c r="F211" s="14" t="s">
        <v>22</v>
      </c>
      <c r="G211" t="str">
        <f t="shared" si="12"/>
        <v>Баран</v>
      </c>
      <c r="H211" t="b">
        <f t="shared" si="13"/>
        <v>0</v>
      </c>
    </row>
    <row r="212" spans="1:8">
      <c r="A212" s="4">
        <v>209</v>
      </c>
      <c r="B212" s="6">
        <v>179</v>
      </c>
      <c r="C212" s="6" t="str">
        <f t="shared" si="11"/>
        <v>Разбой</v>
      </c>
      <c r="D212" s="2">
        <v>27187</v>
      </c>
      <c r="E212" s="4" t="s">
        <v>3</v>
      </c>
      <c r="F212" s="14" t="s">
        <v>45</v>
      </c>
      <c r="G212" t="str">
        <f t="shared" si="12"/>
        <v>Тигр</v>
      </c>
      <c r="H212" t="b">
        <f t="shared" si="13"/>
        <v>0</v>
      </c>
    </row>
    <row r="213" spans="1:8">
      <c r="A213" s="4">
        <v>210</v>
      </c>
      <c r="B213" s="6">
        <v>178</v>
      </c>
      <c r="C213" s="6" t="str">
        <f t="shared" si="11"/>
        <v>Грабеж</v>
      </c>
      <c r="D213" s="2">
        <v>28591</v>
      </c>
      <c r="E213" s="4" t="s">
        <v>3</v>
      </c>
      <c r="F213" s="14" t="s">
        <v>22</v>
      </c>
      <c r="G213" t="str">
        <f t="shared" si="12"/>
        <v>Лошадь</v>
      </c>
      <c r="H213" t="b">
        <f t="shared" si="13"/>
        <v>0</v>
      </c>
    </row>
    <row r="214" spans="1:8">
      <c r="A214" s="4">
        <v>211</v>
      </c>
      <c r="B214" s="6">
        <v>103</v>
      </c>
      <c r="C214" s="6" t="str">
        <f t="shared" si="11"/>
        <v>УПТВЗ</v>
      </c>
      <c r="D214" s="2">
        <v>32237</v>
      </c>
      <c r="E214" s="4" t="s">
        <v>3</v>
      </c>
      <c r="F214" s="14" t="s">
        <v>22</v>
      </c>
      <c r="G214" t="str">
        <f t="shared" si="12"/>
        <v>Дракон</v>
      </c>
      <c r="H214" t="b">
        <f t="shared" si="13"/>
        <v>0</v>
      </c>
    </row>
    <row r="215" spans="1:8">
      <c r="A215" s="4">
        <v>212</v>
      </c>
      <c r="B215" s="6">
        <v>179</v>
      </c>
      <c r="C215" s="6" t="str">
        <f t="shared" si="11"/>
        <v>Разбой</v>
      </c>
      <c r="D215" s="2">
        <v>24151</v>
      </c>
      <c r="E215" s="4" t="s">
        <v>3</v>
      </c>
      <c r="F215" s="14" t="s">
        <v>44</v>
      </c>
      <c r="G215" t="str">
        <f t="shared" si="12"/>
        <v>Лошадь</v>
      </c>
      <c r="H215" t="b">
        <f t="shared" si="13"/>
        <v>0</v>
      </c>
    </row>
    <row r="216" spans="1:8">
      <c r="A216" s="4">
        <v>213</v>
      </c>
      <c r="B216" s="6">
        <v>175</v>
      </c>
      <c r="C216" s="6" t="str">
        <f t="shared" si="11"/>
        <v>Кража</v>
      </c>
      <c r="D216" s="2">
        <v>23438</v>
      </c>
      <c r="E216" s="4" t="s">
        <v>3</v>
      </c>
      <c r="F216" s="14" t="s">
        <v>40</v>
      </c>
      <c r="G216" t="str">
        <f t="shared" si="12"/>
        <v>Дракон</v>
      </c>
      <c r="H216" t="b">
        <f t="shared" si="13"/>
        <v>0</v>
      </c>
    </row>
    <row r="217" spans="1:8">
      <c r="A217" s="4">
        <v>214</v>
      </c>
      <c r="B217" s="6">
        <v>96</v>
      </c>
      <c r="C217" s="6" t="str">
        <f t="shared" si="11"/>
        <v>убийство</v>
      </c>
      <c r="D217" s="2">
        <v>29832</v>
      </c>
      <c r="E217" s="4" t="s">
        <v>3</v>
      </c>
      <c r="F217" s="14" t="s">
        <v>46</v>
      </c>
      <c r="G217" t="str">
        <f t="shared" si="12"/>
        <v>Петух</v>
      </c>
      <c r="H217" t="b">
        <f t="shared" si="13"/>
        <v>0</v>
      </c>
    </row>
    <row r="218" spans="1:8">
      <c r="A218" s="4">
        <v>215</v>
      </c>
      <c r="B218" s="6">
        <v>103</v>
      </c>
      <c r="C218" s="6" t="str">
        <f t="shared" si="11"/>
        <v>УПТВЗ</v>
      </c>
      <c r="D218" s="2">
        <v>22657</v>
      </c>
      <c r="E218" s="4" t="s">
        <v>3</v>
      </c>
      <c r="F218" s="14" t="s">
        <v>19</v>
      </c>
      <c r="G218" t="str">
        <f t="shared" si="12"/>
        <v>Бык</v>
      </c>
      <c r="H218" t="b">
        <f t="shared" si="13"/>
        <v>0</v>
      </c>
    </row>
    <row r="219" spans="1:8">
      <c r="A219" s="4">
        <v>216</v>
      </c>
      <c r="B219" s="6">
        <v>96</v>
      </c>
      <c r="C219" s="6" t="str">
        <f t="shared" si="11"/>
        <v>убийство</v>
      </c>
      <c r="D219" s="2">
        <v>30605</v>
      </c>
      <c r="E219" s="4" t="s">
        <v>3</v>
      </c>
      <c r="F219" s="14" t="s">
        <v>47</v>
      </c>
      <c r="G219" t="str">
        <f t="shared" si="12"/>
        <v>Кабан</v>
      </c>
      <c r="H219" t="b">
        <f t="shared" si="13"/>
        <v>0</v>
      </c>
    </row>
    <row r="220" spans="1:8">
      <c r="A220" s="4">
        <v>217</v>
      </c>
      <c r="B220" s="6">
        <v>178</v>
      </c>
      <c r="C220" s="6" t="str">
        <f t="shared" si="11"/>
        <v>Грабеж</v>
      </c>
      <c r="D220" s="2">
        <v>27361</v>
      </c>
      <c r="E220" s="4" t="s">
        <v>3</v>
      </c>
      <c r="F220" s="14" t="s">
        <v>43</v>
      </c>
      <c r="G220" t="str">
        <f t="shared" si="12"/>
        <v>Тигр</v>
      </c>
      <c r="H220" t="b">
        <f t="shared" si="13"/>
        <v>0</v>
      </c>
    </row>
    <row r="221" spans="1:8">
      <c r="A221" s="4">
        <v>218</v>
      </c>
      <c r="B221" s="6">
        <v>179</v>
      </c>
      <c r="C221" s="6" t="str">
        <f t="shared" si="11"/>
        <v>Разбой</v>
      </c>
      <c r="D221" s="2">
        <v>31281</v>
      </c>
      <c r="E221" s="4" t="s">
        <v>3</v>
      </c>
      <c r="F221" s="14" t="s">
        <v>48</v>
      </c>
      <c r="G221" t="str">
        <f t="shared" si="12"/>
        <v>Бык</v>
      </c>
      <c r="H221" t="b">
        <f t="shared" si="13"/>
        <v>0</v>
      </c>
    </row>
    <row r="222" spans="1:8">
      <c r="A222" s="4">
        <v>219</v>
      </c>
      <c r="B222" s="6">
        <v>96</v>
      </c>
      <c r="C222" s="6" t="str">
        <f t="shared" si="11"/>
        <v>убийство</v>
      </c>
      <c r="D222" s="2">
        <v>29710</v>
      </c>
      <c r="E222" s="4" t="s">
        <v>3</v>
      </c>
      <c r="F222" s="14" t="s">
        <v>41</v>
      </c>
      <c r="G222" t="str">
        <f t="shared" si="12"/>
        <v>Петух</v>
      </c>
      <c r="H222" t="b">
        <f t="shared" si="13"/>
        <v>0</v>
      </c>
    </row>
    <row r="223" spans="1:8">
      <c r="A223" s="4">
        <v>220</v>
      </c>
      <c r="B223" s="6">
        <v>96</v>
      </c>
      <c r="C223" s="6" t="str">
        <f t="shared" si="11"/>
        <v>убийство</v>
      </c>
      <c r="D223" s="2">
        <v>25110</v>
      </c>
      <c r="E223" s="4" t="s">
        <v>3</v>
      </c>
      <c r="F223" s="14" t="s">
        <v>47</v>
      </c>
      <c r="G223" t="str">
        <f t="shared" si="12"/>
        <v>Обезьяна</v>
      </c>
      <c r="H223" t="b">
        <f t="shared" si="13"/>
        <v>0</v>
      </c>
    </row>
    <row r="224" spans="1:8">
      <c r="A224" s="4">
        <v>221</v>
      </c>
      <c r="B224" s="6">
        <v>96</v>
      </c>
      <c r="C224" s="6" t="str">
        <f t="shared" si="11"/>
        <v>убийство</v>
      </c>
      <c r="D224" s="2">
        <v>25388</v>
      </c>
      <c r="E224" s="4" t="s">
        <v>3</v>
      </c>
      <c r="F224" s="14" t="s">
        <v>42</v>
      </c>
      <c r="G224" t="str">
        <f t="shared" si="12"/>
        <v>Петух</v>
      </c>
      <c r="H224" t="b">
        <f t="shared" si="13"/>
        <v>0</v>
      </c>
    </row>
    <row r="225" spans="1:8">
      <c r="A225" s="4">
        <v>222</v>
      </c>
      <c r="B225" s="6">
        <v>177</v>
      </c>
      <c r="C225" s="6" t="str">
        <f t="shared" si="11"/>
        <v>Мошенничество</v>
      </c>
      <c r="D225" s="2">
        <v>23927</v>
      </c>
      <c r="E225" s="4" t="s">
        <v>3</v>
      </c>
      <c r="F225" s="14" t="s">
        <v>42</v>
      </c>
      <c r="G225" t="str">
        <f t="shared" si="12"/>
        <v>Змея</v>
      </c>
      <c r="H225" t="b">
        <f t="shared" si="13"/>
        <v>0</v>
      </c>
    </row>
    <row r="226" spans="1:8">
      <c r="A226" s="4">
        <v>223</v>
      </c>
      <c r="B226" s="6">
        <v>179</v>
      </c>
      <c r="C226" s="6" t="str">
        <f t="shared" si="11"/>
        <v>Разбой</v>
      </c>
      <c r="D226" s="2">
        <v>29455</v>
      </c>
      <c r="E226" s="4" t="s">
        <v>3</v>
      </c>
      <c r="F226" s="14" t="s">
        <v>48</v>
      </c>
      <c r="G226" t="str">
        <f t="shared" si="12"/>
        <v>Обезьяна</v>
      </c>
      <c r="H226" t="b">
        <f t="shared" si="13"/>
        <v>0</v>
      </c>
    </row>
    <row r="227" spans="1:8">
      <c r="A227" s="4">
        <v>224</v>
      </c>
      <c r="B227" s="6">
        <v>177</v>
      </c>
      <c r="C227" s="6" t="str">
        <f t="shared" si="11"/>
        <v>Мошенничество</v>
      </c>
      <c r="D227" s="2">
        <v>29404</v>
      </c>
      <c r="E227" s="4" t="s">
        <v>3</v>
      </c>
      <c r="F227" s="14" t="s">
        <v>42</v>
      </c>
      <c r="G227" t="str">
        <f t="shared" si="12"/>
        <v>Обезьяна</v>
      </c>
      <c r="H227" t="b">
        <f t="shared" si="13"/>
        <v>0</v>
      </c>
    </row>
    <row r="228" spans="1:8">
      <c r="A228" s="4">
        <v>225</v>
      </c>
      <c r="B228" s="6">
        <v>175</v>
      </c>
      <c r="C228" s="6" t="str">
        <f t="shared" si="11"/>
        <v>Кража</v>
      </c>
      <c r="D228" s="2">
        <v>29252</v>
      </c>
      <c r="E228" s="4" t="s">
        <v>3</v>
      </c>
      <c r="F228" s="14" t="s">
        <v>44</v>
      </c>
      <c r="G228" t="str">
        <f t="shared" si="12"/>
        <v>Баран</v>
      </c>
      <c r="H228" t="b">
        <f t="shared" si="13"/>
        <v>0</v>
      </c>
    </row>
    <row r="229" spans="1:8">
      <c r="A229" s="4">
        <v>226</v>
      </c>
      <c r="B229" s="6">
        <v>103</v>
      </c>
      <c r="C229" s="6" t="str">
        <f t="shared" si="11"/>
        <v>УПТВЗ</v>
      </c>
      <c r="D229" s="2">
        <v>32731</v>
      </c>
      <c r="E229" s="4" t="s">
        <v>3</v>
      </c>
      <c r="F229" s="14" t="s">
        <v>48</v>
      </c>
      <c r="G229" t="str">
        <f t="shared" si="12"/>
        <v>Змея</v>
      </c>
      <c r="H229" t="b">
        <f t="shared" si="13"/>
        <v>0</v>
      </c>
    </row>
    <row r="230" spans="1:8">
      <c r="A230" s="4">
        <v>227</v>
      </c>
      <c r="B230" s="6">
        <v>259</v>
      </c>
      <c r="C230" s="6" t="str">
        <f t="shared" si="11"/>
        <v>наркотики</v>
      </c>
      <c r="D230" s="2">
        <v>21763</v>
      </c>
      <c r="E230" s="4" t="s">
        <v>3</v>
      </c>
      <c r="F230" s="14" t="s">
        <v>48</v>
      </c>
      <c r="G230" t="str">
        <f t="shared" si="12"/>
        <v>Кабан</v>
      </c>
      <c r="H230">
        <f t="shared" si="13"/>
        <v>1</v>
      </c>
    </row>
    <row r="231" spans="1:8">
      <c r="A231" s="4">
        <v>228</v>
      </c>
      <c r="B231" s="6">
        <v>96</v>
      </c>
      <c r="C231" s="6" t="str">
        <f t="shared" si="11"/>
        <v>убийство</v>
      </c>
      <c r="D231" s="2">
        <v>18160</v>
      </c>
      <c r="E231" s="4" t="s">
        <v>3</v>
      </c>
      <c r="F231" s="14" t="s">
        <v>46</v>
      </c>
      <c r="G231" t="str">
        <f t="shared" si="12"/>
        <v>Бык</v>
      </c>
      <c r="H231" t="b">
        <f t="shared" si="13"/>
        <v>0</v>
      </c>
    </row>
    <row r="232" spans="1:8">
      <c r="A232" s="4">
        <v>229</v>
      </c>
      <c r="B232" s="6">
        <v>177</v>
      </c>
      <c r="C232" s="6" t="str">
        <f t="shared" si="11"/>
        <v>Мошенничество</v>
      </c>
      <c r="D232" s="2">
        <v>22551</v>
      </c>
      <c r="E232" s="4" t="s">
        <v>3</v>
      </c>
      <c r="F232" s="14" t="s">
        <v>47</v>
      </c>
      <c r="G232" t="str">
        <f t="shared" si="12"/>
        <v>Бык</v>
      </c>
      <c r="H232" t="b">
        <f t="shared" si="13"/>
        <v>0</v>
      </c>
    </row>
    <row r="233" spans="1:8">
      <c r="A233" s="4">
        <v>230</v>
      </c>
      <c r="B233" s="6">
        <v>177</v>
      </c>
      <c r="C233" s="6" t="str">
        <f t="shared" si="11"/>
        <v>Мошенничество</v>
      </c>
      <c r="D233" s="2">
        <v>28965</v>
      </c>
      <c r="E233" s="4" t="s">
        <v>3</v>
      </c>
      <c r="F233" s="14" t="s">
        <v>22</v>
      </c>
      <c r="G233" t="str">
        <f t="shared" si="12"/>
        <v>Баран</v>
      </c>
      <c r="H233" t="b">
        <f t="shared" si="13"/>
        <v>0</v>
      </c>
    </row>
    <row r="234" spans="1:8">
      <c r="A234" s="4">
        <v>231</v>
      </c>
      <c r="B234" s="6">
        <v>175</v>
      </c>
      <c r="C234" s="6" t="str">
        <f t="shared" si="11"/>
        <v>Кража</v>
      </c>
      <c r="D234" s="2">
        <v>21817</v>
      </c>
      <c r="E234" s="4" t="s">
        <v>3</v>
      </c>
      <c r="F234" s="14" t="s">
        <v>47</v>
      </c>
      <c r="G234" t="str">
        <f t="shared" si="12"/>
        <v>Кабан</v>
      </c>
      <c r="H234" t="b">
        <f t="shared" si="13"/>
        <v>0</v>
      </c>
    </row>
    <row r="235" spans="1:8">
      <c r="A235" s="4">
        <v>232</v>
      </c>
      <c r="B235" s="6">
        <v>175</v>
      </c>
      <c r="C235" s="6" t="str">
        <f t="shared" si="11"/>
        <v>Кража</v>
      </c>
      <c r="D235" s="2">
        <v>26536</v>
      </c>
      <c r="E235" s="4" t="s">
        <v>3</v>
      </c>
      <c r="F235" s="14" t="s">
        <v>46</v>
      </c>
      <c r="G235" t="str">
        <f t="shared" si="12"/>
        <v>Крыса</v>
      </c>
      <c r="H235" t="b">
        <f t="shared" si="13"/>
        <v>0</v>
      </c>
    </row>
    <row r="236" spans="1:8">
      <c r="A236" s="4">
        <v>233</v>
      </c>
      <c r="B236" s="6">
        <v>176</v>
      </c>
      <c r="C236" s="6" t="str">
        <f t="shared" si="11"/>
        <v>ПИРВЧИ</v>
      </c>
      <c r="D236" s="2">
        <v>19836</v>
      </c>
      <c r="E236" s="4" t="s">
        <v>3</v>
      </c>
      <c r="F236" s="14" t="s">
        <v>41</v>
      </c>
      <c r="G236" t="str">
        <f t="shared" si="12"/>
        <v>Лошадь</v>
      </c>
      <c r="H236" t="b">
        <f t="shared" si="13"/>
        <v>0</v>
      </c>
    </row>
    <row r="237" spans="1:8">
      <c r="A237" s="4">
        <v>234</v>
      </c>
      <c r="B237" s="6">
        <v>259</v>
      </c>
      <c r="C237" s="6" t="str">
        <f t="shared" si="11"/>
        <v>наркотики</v>
      </c>
      <c r="D237" s="2">
        <v>27395</v>
      </c>
      <c r="E237" s="4" t="s">
        <v>3</v>
      </c>
      <c r="F237" s="14" t="s">
        <v>19</v>
      </c>
      <c r="G237" t="str">
        <f t="shared" si="12"/>
        <v>Тигр</v>
      </c>
      <c r="H237" t="b">
        <f t="shared" si="13"/>
        <v>0</v>
      </c>
    </row>
    <row r="238" spans="1:8">
      <c r="A238" s="4">
        <v>235</v>
      </c>
      <c r="B238" s="6">
        <v>175</v>
      </c>
      <c r="C238" s="6" t="str">
        <f t="shared" si="11"/>
        <v>Кража</v>
      </c>
      <c r="D238" s="2">
        <v>28666</v>
      </c>
      <c r="E238" s="4" t="s">
        <v>3</v>
      </c>
      <c r="F238" s="14" t="s">
        <v>42</v>
      </c>
      <c r="G238" t="str">
        <f t="shared" si="12"/>
        <v>Лошадь</v>
      </c>
      <c r="H238" t="b">
        <f t="shared" si="13"/>
        <v>0</v>
      </c>
    </row>
    <row r="239" spans="1:8">
      <c r="A239" s="4">
        <v>236</v>
      </c>
      <c r="B239" s="6">
        <v>175</v>
      </c>
      <c r="C239" s="6" t="str">
        <f t="shared" si="11"/>
        <v>Кража</v>
      </c>
      <c r="D239" s="2">
        <v>26741</v>
      </c>
      <c r="E239" s="4" t="s">
        <v>3</v>
      </c>
      <c r="F239" s="14" t="s">
        <v>40</v>
      </c>
      <c r="G239" t="str">
        <f t="shared" si="12"/>
        <v>Бык</v>
      </c>
      <c r="H239" t="b">
        <f t="shared" si="13"/>
        <v>0</v>
      </c>
    </row>
    <row r="240" spans="1:8">
      <c r="A240" s="4">
        <v>237</v>
      </c>
      <c r="B240" s="6">
        <v>259</v>
      </c>
      <c r="C240" s="6" t="str">
        <f t="shared" si="11"/>
        <v>наркотики</v>
      </c>
      <c r="D240" s="2">
        <v>21487</v>
      </c>
      <c r="E240" s="4" t="s">
        <v>4</v>
      </c>
      <c r="F240" s="14" t="s">
        <v>39</v>
      </c>
      <c r="G240" t="str">
        <f t="shared" si="12"/>
        <v>Собака</v>
      </c>
      <c r="H240" t="b">
        <f t="shared" si="13"/>
        <v>0</v>
      </c>
    </row>
    <row r="241" spans="1:8">
      <c r="A241" s="4">
        <v>238</v>
      </c>
      <c r="B241" s="6">
        <v>177</v>
      </c>
      <c r="C241" s="6" t="str">
        <f t="shared" si="11"/>
        <v>Мошенничество</v>
      </c>
      <c r="D241" s="2">
        <v>27950</v>
      </c>
      <c r="E241" s="4" t="s">
        <v>3</v>
      </c>
      <c r="F241" s="14" t="s">
        <v>42</v>
      </c>
      <c r="G241" t="str">
        <f t="shared" si="12"/>
        <v>Змея</v>
      </c>
      <c r="H241" t="b">
        <f t="shared" si="13"/>
        <v>0</v>
      </c>
    </row>
    <row r="242" spans="1:8">
      <c r="A242" s="4">
        <v>239</v>
      </c>
      <c r="B242" s="6">
        <v>259</v>
      </c>
      <c r="C242" s="6" t="str">
        <f t="shared" si="11"/>
        <v>наркотики</v>
      </c>
      <c r="D242" s="2">
        <v>28944</v>
      </c>
      <c r="E242" s="4" t="s">
        <v>3</v>
      </c>
      <c r="F242" s="14" t="s">
        <v>22</v>
      </c>
      <c r="G242" t="str">
        <f t="shared" si="12"/>
        <v>Баран</v>
      </c>
      <c r="H242" t="b">
        <f t="shared" si="13"/>
        <v>0</v>
      </c>
    </row>
    <row r="243" spans="1:8">
      <c r="A243" s="4">
        <v>240</v>
      </c>
      <c r="B243" s="6">
        <v>175</v>
      </c>
      <c r="C243" s="6" t="str">
        <f t="shared" si="11"/>
        <v>Кража</v>
      </c>
      <c r="D243" s="2">
        <v>23660</v>
      </c>
      <c r="E243" s="4" t="s">
        <v>3</v>
      </c>
      <c r="F243" s="14" t="s">
        <v>47</v>
      </c>
      <c r="G243" t="str">
        <f t="shared" si="12"/>
        <v>Дракон</v>
      </c>
      <c r="H243" t="b">
        <f t="shared" si="13"/>
        <v>0</v>
      </c>
    </row>
    <row r="244" spans="1:8">
      <c r="A244" s="4">
        <v>241</v>
      </c>
      <c r="B244" s="6">
        <v>177</v>
      </c>
      <c r="C244" s="6" t="str">
        <f t="shared" si="11"/>
        <v>Мошенничество</v>
      </c>
      <c r="D244" s="2">
        <v>25167</v>
      </c>
      <c r="E244" s="4" t="s">
        <v>4</v>
      </c>
      <c r="F244" s="14" t="s">
        <v>43</v>
      </c>
      <c r="G244" t="str">
        <f t="shared" si="12"/>
        <v>Обезьяна</v>
      </c>
      <c r="H244" t="b">
        <f t="shared" si="13"/>
        <v>0</v>
      </c>
    </row>
    <row r="245" spans="1:8">
      <c r="A245" s="4">
        <v>242</v>
      </c>
      <c r="B245" s="6">
        <v>96</v>
      </c>
      <c r="C245" s="6" t="str">
        <f t="shared" si="11"/>
        <v>убийство</v>
      </c>
      <c r="D245" s="2">
        <v>25209</v>
      </c>
      <c r="E245" s="4" t="s">
        <v>3</v>
      </c>
      <c r="F245" s="14" t="s">
        <v>19</v>
      </c>
      <c r="G245" t="str">
        <f t="shared" si="12"/>
        <v>Обезьяна</v>
      </c>
      <c r="H245" t="b">
        <f t="shared" si="13"/>
        <v>0</v>
      </c>
    </row>
    <row r="246" spans="1:8">
      <c r="A246" s="4">
        <v>243</v>
      </c>
      <c r="B246" s="6">
        <v>177</v>
      </c>
      <c r="C246" s="6" t="str">
        <f t="shared" si="11"/>
        <v>Мошенничество</v>
      </c>
      <c r="D246" s="2">
        <v>21046</v>
      </c>
      <c r="E246" s="4" t="s">
        <v>3</v>
      </c>
      <c r="F246" s="14" t="s">
        <v>48</v>
      </c>
      <c r="G246" t="str">
        <f t="shared" si="12"/>
        <v>Петух</v>
      </c>
      <c r="H246" t="b">
        <f t="shared" si="13"/>
        <v>0</v>
      </c>
    </row>
    <row r="247" spans="1:8">
      <c r="A247" s="4">
        <v>244</v>
      </c>
      <c r="B247" s="6">
        <v>177</v>
      </c>
      <c r="C247" s="6" t="str">
        <f t="shared" si="11"/>
        <v>Мошенничество</v>
      </c>
      <c r="D247" s="2">
        <v>27347</v>
      </c>
      <c r="E247" s="4" t="s">
        <v>4</v>
      </c>
      <c r="F247" s="14" t="s">
        <v>39</v>
      </c>
      <c r="G247" t="str">
        <f t="shared" si="12"/>
        <v>Тигр</v>
      </c>
      <c r="H247" t="b">
        <f t="shared" si="13"/>
        <v>0</v>
      </c>
    </row>
    <row r="248" spans="1:8">
      <c r="A248" s="4">
        <v>245</v>
      </c>
      <c r="B248" s="6">
        <v>103</v>
      </c>
      <c r="C248" s="6" t="str">
        <f t="shared" si="11"/>
        <v>УПТВЗ</v>
      </c>
      <c r="D248" s="2">
        <v>27854</v>
      </c>
      <c r="E248" s="4" t="s">
        <v>3</v>
      </c>
      <c r="F248" s="14" t="s">
        <v>22</v>
      </c>
      <c r="G248" t="str">
        <f t="shared" si="12"/>
        <v>Змея</v>
      </c>
      <c r="H248" t="b">
        <f t="shared" si="13"/>
        <v>0</v>
      </c>
    </row>
    <row r="249" spans="1:8">
      <c r="A249" s="4">
        <v>246</v>
      </c>
      <c r="B249" s="6">
        <v>259</v>
      </c>
      <c r="C249" s="6" t="str">
        <f t="shared" si="11"/>
        <v>наркотики</v>
      </c>
      <c r="D249" s="2">
        <v>25949</v>
      </c>
      <c r="E249" s="4" t="s">
        <v>3</v>
      </c>
      <c r="F249" s="14" t="s">
        <v>19</v>
      </c>
      <c r="G249" t="str">
        <f t="shared" si="12"/>
        <v>Собака</v>
      </c>
      <c r="H249" t="b">
        <f t="shared" si="13"/>
        <v>0</v>
      </c>
    </row>
    <row r="250" spans="1:8">
      <c r="A250" s="4">
        <v>247</v>
      </c>
      <c r="B250" s="6">
        <v>96</v>
      </c>
      <c r="C250" s="6" t="str">
        <f t="shared" si="11"/>
        <v>убийство</v>
      </c>
      <c r="D250" s="2">
        <v>29189</v>
      </c>
      <c r="E250" s="4" t="s">
        <v>3</v>
      </c>
      <c r="F250" s="14" t="s">
        <v>43</v>
      </c>
      <c r="G250" t="str">
        <f t="shared" si="12"/>
        <v>Баран</v>
      </c>
      <c r="H250" t="b">
        <f t="shared" si="13"/>
        <v>0</v>
      </c>
    </row>
    <row r="251" spans="1:8">
      <c r="A251" s="4">
        <v>248</v>
      </c>
      <c r="B251" s="6">
        <v>175</v>
      </c>
      <c r="C251" s="6" t="str">
        <f t="shared" si="11"/>
        <v>Кража</v>
      </c>
      <c r="D251" s="2">
        <v>30590</v>
      </c>
      <c r="E251" s="4" t="s">
        <v>4</v>
      </c>
      <c r="F251" s="14" t="s">
        <v>47</v>
      </c>
      <c r="G251" t="str">
        <f t="shared" si="12"/>
        <v>Кабан</v>
      </c>
      <c r="H251" t="b">
        <f t="shared" si="13"/>
        <v>0</v>
      </c>
    </row>
    <row r="252" spans="1:8">
      <c r="A252" s="4">
        <v>249</v>
      </c>
      <c r="B252" s="6">
        <v>177</v>
      </c>
      <c r="C252" s="6" t="str">
        <f t="shared" si="11"/>
        <v>Мошенничество</v>
      </c>
      <c r="D252" s="2">
        <v>21083</v>
      </c>
      <c r="E252" s="4" t="s">
        <v>3</v>
      </c>
      <c r="F252" s="14" t="s">
        <v>46</v>
      </c>
      <c r="G252" t="str">
        <f t="shared" si="12"/>
        <v>Петух</v>
      </c>
      <c r="H252" t="b">
        <f t="shared" si="13"/>
        <v>0</v>
      </c>
    </row>
    <row r="253" spans="1:8">
      <c r="A253" s="4">
        <v>250</v>
      </c>
      <c r="B253" s="6">
        <v>177</v>
      </c>
      <c r="C253" s="6" t="str">
        <f t="shared" si="11"/>
        <v>Мошенничество</v>
      </c>
      <c r="D253" s="2">
        <v>28740</v>
      </c>
      <c r="E253" s="4" t="s">
        <v>4</v>
      </c>
      <c r="F253" s="14" t="s">
        <v>46</v>
      </c>
      <c r="G253" t="str">
        <f t="shared" si="12"/>
        <v>Лошадь</v>
      </c>
      <c r="H253" t="b">
        <f t="shared" si="13"/>
        <v>0</v>
      </c>
    </row>
    <row r="254" spans="1:8">
      <c r="A254" s="4">
        <v>251</v>
      </c>
      <c r="B254" s="6">
        <v>96</v>
      </c>
      <c r="C254" s="6" t="str">
        <f t="shared" si="11"/>
        <v>убийство</v>
      </c>
      <c r="D254" s="2">
        <v>25629</v>
      </c>
      <c r="E254" s="4" t="s">
        <v>3</v>
      </c>
      <c r="F254" s="14" t="s">
        <v>40</v>
      </c>
      <c r="G254" t="str">
        <f t="shared" si="12"/>
        <v>Собака</v>
      </c>
      <c r="H254" t="b">
        <f t="shared" si="13"/>
        <v>0</v>
      </c>
    </row>
    <row r="255" spans="1:8">
      <c r="A255" s="4">
        <v>252</v>
      </c>
      <c r="B255" s="6">
        <v>96</v>
      </c>
      <c r="C255" s="6" t="str">
        <f t="shared" si="11"/>
        <v>убийство</v>
      </c>
      <c r="D255" s="2">
        <v>22826</v>
      </c>
      <c r="E255" s="4" t="s">
        <v>3</v>
      </c>
      <c r="F255" s="14" t="s">
        <v>42</v>
      </c>
      <c r="G255" t="str">
        <f t="shared" si="12"/>
        <v>Тигр</v>
      </c>
      <c r="H255" t="b">
        <f t="shared" si="13"/>
        <v>0</v>
      </c>
    </row>
    <row r="256" spans="1:8">
      <c r="A256" s="4">
        <v>253</v>
      </c>
      <c r="B256" s="6">
        <v>96</v>
      </c>
      <c r="C256" s="6" t="str">
        <f t="shared" si="11"/>
        <v>убийство</v>
      </c>
      <c r="D256" s="2">
        <v>29308</v>
      </c>
      <c r="E256" s="4" t="s">
        <v>3</v>
      </c>
      <c r="F256" s="14" t="s">
        <v>22</v>
      </c>
      <c r="G256" t="str">
        <f t="shared" si="12"/>
        <v>Обезьяна</v>
      </c>
      <c r="H256" t="b">
        <f t="shared" si="13"/>
        <v>0</v>
      </c>
    </row>
    <row r="257" spans="1:8">
      <c r="A257" s="4">
        <v>254</v>
      </c>
      <c r="B257" s="6">
        <v>96</v>
      </c>
      <c r="C257" s="6" t="str">
        <f t="shared" si="11"/>
        <v>убийство</v>
      </c>
      <c r="D257" s="2">
        <v>29054</v>
      </c>
      <c r="E257" s="4" t="s">
        <v>3</v>
      </c>
      <c r="F257" s="14" t="s">
        <v>42</v>
      </c>
      <c r="G257" t="str">
        <f t="shared" si="12"/>
        <v>Баран</v>
      </c>
      <c r="H257" t="b">
        <f t="shared" si="13"/>
        <v>0</v>
      </c>
    </row>
    <row r="258" spans="1:8">
      <c r="A258" s="4">
        <v>255</v>
      </c>
      <c r="B258" s="6">
        <v>103</v>
      </c>
      <c r="C258" s="6" t="str">
        <f t="shared" si="11"/>
        <v>УПТВЗ</v>
      </c>
      <c r="D258" s="2">
        <v>25710</v>
      </c>
      <c r="E258" s="4" t="s">
        <v>3</v>
      </c>
      <c r="F258" s="14" t="s">
        <v>45</v>
      </c>
      <c r="G258" t="str">
        <f t="shared" si="12"/>
        <v>Собака</v>
      </c>
      <c r="H258" t="b">
        <f t="shared" si="13"/>
        <v>0</v>
      </c>
    </row>
    <row r="259" spans="1:8">
      <c r="A259" s="4">
        <v>256</v>
      </c>
      <c r="B259" s="6">
        <v>259</v>
      </c>
      <c r="C259" s="6" t="str">
        <f t="shared" si="11"/>
        <v>наркотики</v>
      </c>
      <c r="D259" s="2">
        <v>33434</v>
      </c>
      <c r="E259" s="4" t="s">
        <v>3</v>
      </c>
      <c r="F259" s="14" t="s">
        <v>42</v>
      </c>
      <c r="G259" t="str">
        <f t="shared" si="12"/>
        <v>Баран</v>
      </c>
      <c r="H259" t="b">
        <f t="shared" si="13"/>
        <v>0</v>
      </c>
    </row>
    <row r="260" spans="1:8">
      <c r="A260" s="4">
        <v>257</v>
      </c>
      <c r="B260" s="6">
        <v>103</v>
      </c>
      <c r="C260" s="6" t="str">
        <f t="shared" ref="C260:C303" si="14">IF(B260=96,"убийство",IF(B260=103,"УПТВЗ",IF(B260=175,"Кража",IF(B260=176,"ПИРВЧИ",IF(B260=177,"Мошенничество",IF(B260=178,"Грабеж",IF(B260=179,"Разбой",IF(B260=233,"Терроризм",IF(B260=257,"хулиганство",IF(B260=259,"наркотики"))))))))))</f>
        <v>УПТВЗ</v>
      </c>
      <c r="D260" s="2">
        <v>28816</v>
      </c>
      <c r="E260" s="4" t="s">
        <v>3</v>
      </c>
      <c r="F260" s="14" t="s">
        <v>39</v>
      </c>
      <c r="G260" t="str">
        <f t="shared" si="12"/>
        <v>Лошадь</v>
      </c>
      <c r="H260" t="b">
        <f t="shared" si="13"/>
        <v>0</v>
      </c>
    </row>
    <row r="261" spans="1:8">
      <c r="A261" s="4">
        <v>258</v>
      </c>
      <c r="B261" s="6">
        <v>103</v>
      </c>
      <c r="C261" s="6" t="str">
        <f t="shared" si="14"/>
        <v>УПТВЗ</v>
      </c>
      <c r="D261" s="2">
        <v>29965</v>
      </c>
      <c r="E261" s="4" t="s">
        <v>3</v>
      </c>
      <c r="F261" s="14" t="s">
        <v>19</v>
      </c>
      <c r="G261" t="str">
        <f t="shared" ref="G261:G303" si="15">IF((D261-Z$1)&lt;AB$4,AF$4,IF((D261-Z$1)&lt;AB$5,AF$5,IF((D261-Z$1)&lt;AB$6,AF$6,IF((D261-Z$1)&lt;AB$7,AF$7,IF((D261-Z$1)&lt;AB$8,AF$8,IF((D261-Z$1)&lt;AB$9,AF$9,IF((D261-Z$1)&lt;AB$10,AF$10,IF((D261-Z$1)&lt;AB$11,AF$11,IF((D261-Z$1)&lt;AB$12,AF$12,IF((D261-Z$1)&lt;AB$13,AF$13,IF((D261-Z$1)&lt;AB$14,AF$14,IF((D261-Z$1)&lt;AB$15,AF$15,IF((D261-Z$1)&lt;AB$16,AF$16,IF((D261-Z$1)&lt;AB$17,AF$17,IF((D261-Z$1)&lt;AB$18,AF$18,IF((D261-Z$1)&lt;AB$19,AF$19,IF((D261-Z$1)&lt;AB$20,AF$20,IF((D261-Z$1)&lt;AB$21,AF$21,IF((D261-Z298)&lt;AB$22,AF$22,IF((D261-Z$1)&lt;AB$23,AF$23,IF((D261-Z$1)&lt;AB$24,AF$24,IF((D261-Z$1)&lt;AB$25,AF$25,IF((D261-Z$1)&lt;AB$26,AF$26,IF((D261-Z$1)&lt;AB$27,AF$27,IF((D261-Z$1)&lt;AB$28,AF$28,IF((D261-Z$1)&lt;AB$29,AF$29,IF((D261-Z$1)&lt;AB$30,AF$30,IF((D261-Z$1)&lt;AB$31,AF$31,IF((D261-Z$1)&lt;AB$32,AF$32,IF((D261-Z$1)&lt;AB$33,AF$33,IF((D261-Z298)&lt;AB$34,AF$34,IF((D261-Z298)&lt;AB$35,AF$35,IF((D261-Z$1)&lt;AB$36,AF$36,IF((D261-Z$1)&lt;AB$37,AF$37,IF((D261-Z$1)&lt;AB$38,AF$38,IF((D261-Z$1)&lt;AB$39,AF$39,IF((D261-Z$1)&lt;AB$40,AF$40,IF((D261-Z$1)&lt;AB$41,AF$41,IF((D261-Z$1)&lt;AB$42,AF$42,IF((D261-Z$1)&lt;AB$43,AF$43,IF((D261-Z$1)&lt;AB$44,AF$44,IF((D261-Z$1)&lt;AB$45,AF$45,IF((D261-Z$1)&lt;AB$46,AF$46,IF((D261-Z$1)&lt;AB$47,AF$47,IF((D261-Z$1)&lt;AB$48,AF$48,IF((D261-Z$1)&lt;AB$49,AF$49,IF((D261-Z$1)&lt;AB$50,AF$50,IF((D261-Z298)&lt;AB$51,AF$51,IF((D261-Z$1)&lt;AB$52,AF$52,IF((D261-Z$1)&gt;AB$52,AF$53))))))))))))))))))))))))))))))))))))))))))))))))))</f>
        <v>Петух</v>
      </c>
      <c r="H261" t="b">
        <f t="shared" ref="H261:H303" si="16">IF(I$2=G261,IF(L$2=C261,1))</f>
        <v>0</v>
      </c>
    </row>
    <row r="262" spans="1:8">
      <c r="A262" s="4">
        <v>259</v>
      </c>
      <c r="B262" s="6">
        <v>103</v>
      </c>
      <c r="C262" s="6" t="str">
        <f t="shared" si="14"/>
        <v>УПТВЗ</v>
      </c>
      <c r="D262" s="2">
        <v>18166</v>
      </c>
      <c r="E262" s="4" t="s">
        <v>3</v>
      </c>
      <c r="F262" s="14" t="s">
        <v>47</v>
      </c>
      <c r="G262" t="str">
        <f t="shared" si="15"/>
        <v>Бык</v>
      </c>
      <c r="H262" t="b">
        <f t="shared" si="16"/>
        <v>0</v>
      </c>
    </row>
    <row r="263" spans="1:8">
      <c r="A263" s="4">
        <v>260</v>
      </c>
      <c r="B263" s="6">
        <v>175</v>
      </c>
      <c r="C263" s="6" t="str">
        <f t="shared" si="14"/>
        <v>Кража</v>
      </c>
      <c r="D263" s="2">
        <v>26690</v>
      </c>
      <c r="E263" s="4" t="s">
        <v>3</v>
      </c>
      <c r="F263" s="14" t="s">
        <v>44</v>
      </c>
      <c r="G263" t="str">
        <f t="shared" si="15"/>
        <v>Крыса</v>
      </c>
      <c r="H263" t="b">
        <f t="shared" si="16"/>
        <v>0</v>
      </c>
    </row>
    <row r="264" spans="1:8">
      <c r="A264" s="4">
        <v>261</v>
      </c>
      <c r="B264" s="6">
        <v>175</v>
      </c>
      <c r="C264" s="6" t="str">
        <f t="shared" si="14"/>
        <v>Кража</v>
      </c>
      <c r="D264" s="2">
        <v>19991</v>
      </c>
      <c r="E264" s="4" t="s">
        <v>3</v>
      </c>
      <c r="F264" s="14" t="s">
        <v>47</v>
      </c>
      <c r="G264" t="str">
        <f t="shared" si="15"/>
        <v>Лошадь</v>
      </c>
      <c r="H264" t="b">
        <f t="shared" si="16"/>
        <v>0</v>
      </c>
    </row>
    <row r="265" spans="1:8">
      <c r="A265" s="4">
        <v>262</v>
      </c>
      <c r="B265" s="6">
        <v>177</v>
      </c>
      <c r="C265" s="6" t="str">
        <f t="shared" si="14"/>
        <v>Мошенничество</v>
      </c>
      <c r="D265" s="2">
        <v>23628</v>
      </c>
      <c r="E265" s="4" t="s">
        <v>3</v>
      </c>
      <c r="F265" s="14" t="s">
        <v>46</v>
      </c>
      <c r="G265" t="str">
        <f t="shared" si="15"/>
        <v>Дракон</v>
      </c>
      <c r="H265" t="b">
        <f t="shared" si="16"/>
        <v>0</v>
      </c>
    </row>
    <row r="266" spans="1:8">
      <c r="A266" s="4">
        <v>263</v>
      </c>
      <c r="B266" s="6">
        <v>177</v>
      </c>
      <c r="C266" s="6" t="str">
        <f t="shared" si="14"/>
        <v>Мошенничество</v>
      </c>
      <c r="D266" s="2">
        <v>20929</v>
      </c>
      <c r="E266" s="4" t="s">
        <v>3</v>
      </c>
      <c r="F266" s="14" t="s">
        <v>22</v>
      </c>
      <c r="G266" t="str">
        <f t="shared" si="15"/>
        <v>Петух</v>
      </c>
      <c r="H266" t="b">
        <f t="shared" si="16"/>
        <v>0</v>
      </c>
    </row>
    <row r="267" spans="1:8">
      <c r="A267" s="4">
        <v>264</v>
      </c>
      <c r="B267" s="6">
        <v>177</v>
      </c>
      <c r="C267" s="6" t="str">
        <f t="shared" si="14"/>
        <v>Мошенничество</v>
      </c>
      <c r="D267" s="2">
        <v>21585</v>
      </c>
      <c r="E267" s="4" t="s">
        <v>3</v>
      </c>
      <c r="F267" s="14" t="s">
        <v>44</v>
      </c>
      <c r="G267" t="str">
        <f t="shared" si="15"/>
        <v>Собака</v>
      </c>
      <c r="H267" t="b">
        <f t="shared" si="16"/>
        <v>0</v>
      </c>
    </row>
    <row r="268" spans="1:8">
      <c r="A268" s="4">
        <v>265</v>
      </c>
      <c r="B268" s="6">
        <v>259</v>
      </c>
      <c r="C268" s="6" t="str">
        <f t="shared" si="14"/>
        <v>наркотики</v>
      </c>
      <c r="D268" s="2">
        <v>18630</v>
      </c>
      <c r="E268" s="4" t="s">
        <v>4</v>
      </c>
      <c r="F268" s="14" t="s">
        <v>19</v>
      </c>
      <c r="G268" t="str">
        <f t="shared" si="15"/>
        <v>Тигр</v>
      </c>
      <c r="H268" t="b">
        <f t="shared" si="16"/>
        <v>0</v>
      </c>
    </row>
    <row r="269" spans="1:8">
      <c r="A269" s="4">
        <v>266</v>
      </c>
      <c r="B269" s="6">
        <v>259</v>
      </c>
      <c r="C269" s="6" t="str">
        <f t="shared" si="14"/>
        <v>наркотики</v>
      </c>
      <c r="D269" s="2">
        <v>22201</v>
      </c>
      <c r="E269" s="4" t="s">
        <v>3</v>
      </c>
      <c r="F269" s="14" t="s">
        <v>47</v>
      </c>
      <c r="G269" t="str">
        <f t="shared" si="15"/>
        <v>Крыса</v>
      </c>
      <c r="H269" t="b">
        <f t="shared" si="16"/>
        <v>0</v>
      </c>
    </row>
    <row r="270" spans="1:8">
      <c r="A270" s="4">
        <v>267</v>
      </c>
      <c r="B270" s="6">
        <v>177</v>
      </c>
      <c r="C270" s="6" t="str">
        <f t="shared" si="14"/>
        <v>Мошенничество</v>
      </c>
      <c r="D270" s="2">
        <v>21590</v>
      </c>
      <c r="E270" s="4" t="s">
        <v>3</v>
      </c>
      <c r="F270" s="14" t="s">
        <v>44</v>
      </c>
      <c r="G270" t="str">
        <f t="shared" si="15"/>
        <v>Кабан</v>
      </c>
      <c r="H270" t="b">
        <f t="shared" si="16"/>
        <v>0</v>
      </c>
    </row>
    <row r="271" spans="1:8">
      <c r="A271" s="4">
        <v>268</v>
      </c>
      <c r="B271" s="6">
        <v>96</v>
      </c>
      <c r="C271" s="6" t="str">
        <f t="shared" si="14"/>
        <v>убийство</v>
      </c>
      <c r="D271" s="2">
        <v>31260</v>
      </c>
      <c r="E271" s="4" t="s">
        <v>3</v>
      </c>
      <c r="F271" s="14" t="s">
        <v>48</v>
      </c>
      <c r="G271" t="str">
        <f t="shared" si="15"/>
        <v>Бык</v>
      </c>
      <c r="H271" t="b">
        <f t="shared" si="16"/>
        <v>0</v>
      </c>
    </row>
    <row r="272" spans="1:8">
      <c r="A272" s="4">
        <v>269</v>
      </c>
      <c r="B272" s="6">
        <v>96</v>
      </c>
      <c r="C272" s="6" t="str">
        <f t="shared" si="14"/>
        <v>убийство</v>
      </c>
      <c r="D272" s="2">
        <v>28686</v>
      </c>
      <c r="E272" s="4" t="s">
        <v>3</v>
      </c>
      <c r="F272" s="14" t="s">
        <v>42</v>
      </c>
      <c r="G272" t="str">
        <f t="shared" si="15"/>
        <v>Лошадь</v>
      </c>
      <c r="H272" t="b">
        <f t="shared" si="16"/>
        <v>0</v>
      </c>
    </row>
    <row r="273" spans="1:8">
      <c r="A273" s="4">
        <v>270</v>
      </c>
      <c r="B273" s="6">
        <v>233</v>
      </c>
      <c r="C273" s="6" t="str">
        <f t="shared" si="14"/>
        <v>Терроризм</v>
      </c>
      <c r="D273" s="2">
        <v>32203</v>
      </c>
      <c r="E273" s="4" t="s">
        <v>3</v>
      </c>
      <c r="F273" s="14" t="s">
        <v>40</v>
      </c>
      <c r="G273" t="str">
        <f t="shared" si="15"/>
        <v>Дракон</v>
      </c>
      <c r="H273" t="b">
        <f t="shared" si="16"/>
        <v>0</v>
      </c>
    </row>
    <row r="274" spans="1:8">
      <c r="A274" s="4">
        <v>271</v>
      </c>
      <c r="B274" s="6">
        <v>233</v>
      </c>
      <c r="C274" s="6" t="str">
        <f t="shared" si="14"/>
        <v>Терроризм</v>
      </c>
      <c r="D274" s="2">
        <v>32552</v>
      </c>
      <c r="E274" s="4" t="s">
        <v>3</v>
      </c>
      <c r="F274" s="14" t="s">
        <v>44</v>
      </c>
      <c r="G274" t="str">
        <f t="shared" si="15"/>
        <v>Змея</v>
      </c>
      <c r="H274" t="b">
        <f t="shared" si="16"/>
        <v>0</v>
      </c>
    </row>
    <row r="275" spans="1:8">
      <c r="A275" s="4">
        <v>272</v>
      </c>
      <c r="B275" s="6">
        <v>233</v>
      </c>
      <c r="C275" s="6" t="str">
        <f t="shared" si="14"/>
        <v>Терроризм</v>
      </c>
      <c r="D275" s="2">
        <v>32695</v>
      </c>
      <c r="E275" s="4" t="s">
        <v>3</v>
      </c>
      <c r="F275" s="14" t="s">
        <v>42</v>
      </c>
      <c r="G275" t="str">
        <f t="shared" si="15"/>
        <v>Змея</v>
      </c>
      <c r="H275" t="b">
        <f t="shared" si="16"/>
        <v>0</v>
      </c>
    </row>
    <row r="276" spans="1:8">
      <c r="A276" s="4">
        <v>273</v>
      </c>
      <c r="B276" s="6">
        <v>233</v>
      </c>
      <c r="C276" s="6" t="str">
        <f t="shared" si="14"/>
        <v>Терроризм</v>
      </c>
      <c r="D276" s="2">
        <v>31335</v>
      </c>
      <c r="E276" s="4" t="s">
        <v>3</v>
      </c>
      <c r="F276" s="14" t="s">
        <v>47</v>
      </c>
      <c r="G276" t="str">
        <f t="shared" si="15"/>
        <v>Бык</v>
      </c>
      <c r="H276" t="b">
        <f t="shared" si="16"/>
        <v>0</v>
      </c>
    </row>
    <row r="277" spans="1:8">
      <c r="A277" s="4">
        <v>274</v>
      </c>
      <c r="B277" s="6">
        <v>233</v>
      </c>
      <c r="C277" s="6" t="str">
        <f t="shared" si="14"/>
        <v>Терроризм</v>
      </c>
      <c r="D277" s="2">
        <v>31454</v>
      </c>
      <c r="E277" s="4" t="s">
        <v>3</v>
      </c>
      <c r="F277" s="14" t="s">
        <v>44</v>
      </c>
      <c r="G277" t="str">
        <f t="shared" si="15"/>
        <v>Тигр</v>
      </c>
      <c r="H277" t="b">
        <f t="shared" si="16"/>
        <v>0</v>
      </c>
    </row>
    <row r="278" spans="1:8">
      <c r="A278" s="4">
        <v>275</v>
      </c>
      <c r="B278" s="6">
        <v>233</v>
      </c>
      <c r="C278" s="6" t="str">
        <f t="shared" si="14"/>
        <v>Терроризм</v>
      </c>
      <c r="D278" s="2">
        <v>31481</v>
      </c>
      <c r="E278" s="4" t="s">
        <v>3</v>
      </c>
      <c r="F278" s="14" t="s">
        <v>40</v>
      </c>
      <c r="G278" t="str">
        <f t="shared" si="15"/>
        <v>Тигр</v>
      </c>
      <c r="H278" t="b">
        <f t="shared" si="16"/>
        <v>0</v>
      </c>
    </row>
    <row r="279" spans="1:8">
      <c r="A279" s="4">
        <v>276</v>
      </c>
      <c r="B279" s="6">
        <v>233</v>
      </c>
      <c r="C279" s="6" t="str">
        <f t="shared" si="14"/>
        <v>Терроризм</v>
      </c>
      <c r="D279" s="2">
        <v>31000</v>
      </c>
      <c r="E279" s="4" t="s">
        <v>3</v>
      </c>
      <c r="F279" s="14" t="s">
        <v>39</v>
      </c>
      <c r="G279" t="str">
        <f t="shared" si="15"/>
        <v>Крыса</v>
      </c>
      <c r="H279" t="b">
        <f t="shared" si="16"/>
        <v>0</v>
      </c>
    </row>
    <row r="280" spans="1:8">
      <c r="A280" s="4">
        <v>277</v>
      </c>
      <c r="B280" s="6">
        <v>259</v>
      </c>
      <c r="C280" s="6" t="str">
        <f t="shared" si="14"/>
        <v>наркотики</v>
      </c>
      <c r="D280" s="2">
        <v>27590</v>
      </c>
      <c r="E280" s="4" t="s">
        <v>3</v>
      </c>
      <c r="F280" s="14" t="s">
        <v>42</v>
      </c>
      <c r="G280" t="str">
        <f t="shared" si="15"/>
        <v>Змея</v>
      </c>
      <c r="H280" t="b">
        <f t="shared" si="16"/>
        <v>0</v>
      </c>
    </row>
    <row r="281" spans="1:8">
      <c r="A281" s="4">
        <v>278</v>
      </c>
      <c r="B281" s="6">
        <v>178</v>
      </c>
      <c r="C281" s="6" t="str">
        <f t="shared" si="14"/>
        <v>Грабеж</v>
      </c>
      <c r="D281" s="2">
        <v>29150</v>
      </c>
      <c r="E281" s="4" t="s">
        <v>3</v>
      </c>
      <c r="F281" s="14" t="s">
        <v>47</v>
      </c>
      <c r="G281" t="str">
        <f t="shared" si="15"/>
        <v>Баран</v>
      </c>
      <c r="H281" t="b">
        <f t="shared" si="16"/>
        <v>0</v>
      </c>
    </row>
    <row r="282" spans="1:8">
      <c r="A282" s="4">
        <v>279</v>
      </c>
      <c r="B282" s="6">
        <v>178</v>
      </c>
      <c r="C282" s="6" t="str">
        <f t="shared" si="14"/>
        <v>Грабеж</v>
      </c>
      <c r="D282" s="2">
        <v>33629</v>
      </c>
      <c r="E282" s="4" t="s">
        <v>3</v>
      </c>
      <c r="F282" s="14" t="s">
        <v>44</v>
      </c>
      <c r="G282" t="str">
        <f t="shared" si="15"/>
        <v>Баран</v>
      </c>
      <c r="H282" t="b">
        <f t="shared" si="16"/>
        <v>0</v>
      </c>
    </row>
    <row r="283" spans="1:8">
      <c r="A283" s="4">
        <v>280</v>
      </c>
      <c r="B283" s="6">
        <v>177</v>
      </c>
      <c r="C283" s="6" t="str">
        <f t="shared" si="14"/>
        <v>Мошенничество</v>
      </c>
      <c r="D283" s="2">
        <v>26454</v>
      </c>
      <c r="E283" s="4" t="s">
        <v>3</v>
      </c>
      <c r="F283" s="14" t="s">
        <v>45</v>
      </c>
      <c r="G283" t="str">
        <f t="shared" si="15"/>
        <v>Крыса</v>
      </c>
      <c r="H283" t="b">
        <f t="shared" si="16"/>
        <v>0</v>
      </c>
    </row>
    <row r="284" spans="1:8">
      <c r="A284" s="4">
        <v>281</v>
      </c>
      <c r="B284" s="6">
        <v>177</v>
      </c>
      <c r="C284" s="6" t="str">
        <f t="shared" si="14"/>
        <v>Мошенничество</v>
      </c>
      <c r="D284" s="2">
        <v>24884</v>
      </c>
      <c r="E284" s="4" t="s">
        <v>3</v>
      </c>
      <c r="F284" s="14" t="s">
        <v>44</v>
      </c>
      <c r="G284" t="str">
        <f t="shared" si="15"/>
        <v>Обезьяна</v>
      </c>
      <c r="H284" t="b">
        <f t="shared" si="16"/>
        <v>0</v>
      </c>
    </row>
    <row r="285" spans="1:8">
      <c r="A285" s="4">
        <v>282</v>
      </c>
      <c r="B285" s="6">
        <v>177</v>
      </c>
      <c r="C285" s="6" t="str">
        <f t="shared" si="14"/>
        <v>Мошенничество</v>
      </c>
      <c r="D285" s="2">
        <v>22860</v>
      </c>
      <c r="E285" s="4" t="s">
        <v>3</v>
      </c>
      <c r="F285" s="14" t="s">
        <v>48</v>
      </c>
      <c r="G285" t="str">
        <f t="shared" si="15"/>
        <v>Тигр</v>
      </c>
      <c r="H285" t="b">
        <f t="shared" si="16"/>
        <v>0</v>
      </c>
    </row>
    <row r="286" spans="1:8">
      <c r="A286" s="4">
        <v>283</v>
      </c>
      <c r="B286" s="6">
        <v>177</v>
      </c>
      <c r="C286" s="6" t="str">
        <f t="shared" si="14"/>
        <v>Мошенничество</v>
      </c>
      <c r="D286" s="2">
        <v>27769</v>
      </c>
      <c r="E286" s="4" t="s">
        <v>3</v>
      </c>
      <c r="F286" s="14" t="s">
        <v>19</v>
      </c>
      <c r="G286" t="str">
        <f t="shared" si="15"/>
        <v>Змея</v>
      </c>
      <c r="H286" t="b">
        <f t="shared" si="16"/>
        <v>0</v>
      </c>
    </row>
    <row r="287" spans="1:8">
      <c r="A287" s="4">
        <v>284</v>
      </c>
      <c r="B287" s="6">
        <v>176</v>
      </c>
      <c r="C287" s="6" t="str">
        <f t="shared" si="14"/>
        <v>ПИРВЧИ</v>
      </c>
      <c r="D287" s="2">
        <v>22221</v>
      </c>
      <c r="E287" s="4" t="s">
        <v>3</v>
      </c>
      <c r="F287" s="14" t="s">
        <v>39</v>
      </c>
      <c r="G287" t="str">
        <f t="shared" si="15"/>
        <v>Крыса</v>
      </c>
      <c r="H287" t="b">
        <f t="shared" si="16"/>
        <v>0</v>
      </c>
    </row>
    <row r="288" spans="1:8">
      <c r="A288" s="4">
        <v>285</v>
      </c>
      <c r="B288" s="6">
        <v>96</v>
      </c>
      <c r="C288" s="6" t="str">
        <f t="shared" si="14"/>
        <v>убийство</v>
      </c>
      <c r="D288" s="2">
        <v>21158</v>
      </c>
      <c r="E288" s="4" t="s">
        <v>3</v>
      </c>
      <c r="F288" s="14" t="s">
        <v>43</v>
      </c>
      <c r="G288" t="str">
        <f t="shared" si="15"/>
        <v>Петух</v>
      </c>
      <c r="H288" t="b">
        <f t="shared" si="16"/>
        <v>0</v>
      </c>
    </row>
    <row r="289" spans="1:8">
      <c r="A289" s="4">
        <v>286</v>
      </c>
      <c r="B289" s="6">
        <v>96</v>
      </c>
      <c r="C289" s="6" t="str">
        <f t="shared" si="14"/>
        <v>убийство</v>
      </c>
      <c r="D289" s="2">
        <v>21623</v>
      </c>
      <c r="E289" s="4" t="s">
        <v>3</v>
      </c>
      <c r="F289" s="14" t="s">
        <v>40</v>
      </c>
      <c r="G289" t="str">
        <f t="shared" si="15"/>
        <v>Кабан</v>
      </c>
      <c r="H289" t="b">
        <f t="shared" si="16"/>
        <v>0</v>
      </c>
    </row>
    <row r="290" spans="1:8">
      <c r="A290" s="4">
        <v>287</v>
      </c>
      <c r="B290" s="6">
        <v>96</v>
      </c>
      <c r="C290" s="6" t="str">
        <f t="shared" si="14"/>
        <v>убийство</v>
      </c>
      <c r="D290" s="2">
        <v>25857</v>
      </c>
      <c r="E290" s="4" t="s">
        <v>3</v>
      </c>
      <c r="F290" s="14" t="s">
        <v>47</v>
      </c>
      <c r="G290" t="str">
        <f t="shared" si="15"/>
        <v>Собака</v>
      </c>
      <c r="H290" t="b">
        <f t="shared" si="16"/>
        <v>0</v>
      </c>
    </row>
    <row r="291" spans="1:8">
      <c r="A291" s="4">
        <v>288</v>
      </c>
      <c r="B291" s="6">
        <v>96</v>
      </c>
      <c r="C291" s="6" t="str">
        <f t="shared" si="14"/>
        <v>убийство</v>
      </c>
      <c r="D291" s="2">
        <v>28435</v>
      </c>
      <c r="E291" s="4" t="s">
        <v>3</v>
      </c>
      <c r="F291" s="14" t="s">
        <v>39</v>
      </c>
      <c r="G291" t="str">
        <f t="shared" si="15"/>
        <v>Змея</v>
      </c>
      <c r="H291" t="b">
        <f t="shared" si="16"/>
        <v>0</v>
      </c>
    </row>
    <row r="292" spans="1:8">
      <c r="A292" s="4">
        <v>289</v>
      </c>
      <c r="B292" s="6">
        <v>96</v>
      </c>
      <c r="C292" s="6" t="str">
        <f t="shared" si="14"/>
        <v>убийство</v>
      </c>
      <c r="D292" s="2">
        <v>29438</v>
      </c>
      <c r="E292" s="4" t="s">
        <v>3</v>
      </c>
      <c r="F292" s="14" t="s">
        <v>48</v>
      </c>
      <c r="G292" t="str">
        <f t="shared" si="15"/>
        <v>Обезьяна</v>
      </c>
      <c r="H292" t="b">
        <f t="shared" si="16"/>
        <v>0</v>
      </c>
    </row>
    <row r="293" spans="1:8">
      <c r="A293" s="4">
        <v>290</v>
      </c>
      <c r="B293" s="6">
        <v>96</v>
      </c>
      <c r="C293" s="6" t="str">
        <f t="shared" si="14"/>
        <v>убийство</v>
      </c>
      <c r="D293" s="2">
        <v>26247</v>
      </c>
      <c r="E293" s="4" t="s">
        <v>3</v>
      </c>
      <c r="F293" s="14" t="s">
        <v>39</v>
      </c>
      <c r="G293" t="str">
        <f t="shared" si="15"/>
        <v>Кабан</v>
      </c>
      <c r="H293" t="b">
        <f t="shared" si="16"/>
        <v>0</v>
      </c>
    </row>
    <row r="294" spans="1:8">
      <c r="A294" s="4">
        <v>291</v>
      </c>
      <c r="B294" s="6">
        <v>96</v>
      </c>
      <c r="C294" s="6" t="str">
        <f t="shared" si="14"/>
        <v>убийство</v>
      </c>
      <c r="D294" s="2">
        <v>30484</v>
      </c>
      <c r="E294" s="4" t="s">
        <v>3</v>
      </c>
      <c r="F294" s="14" t="s">
        <v>45</v>
      </c>
      <c r="G294" t="str">
        <f t="shared" si="15"/>
        <v>Кабан</v>
      </c>
      <c r="H294" t="b">
        <f t="shared" si="16"/>
        <v>0</v>
      </c>
    </row>
    <row r="295" spans="1:8">
      <c r="A295" s="4">
        <v>292</v>
      </c>
      <c r="B295" s="6">
        <v>96</v>
      </c>
      <c r="C295" s="6" t="str">
        <f t="shared" si="14"/>
        <v>убийство</v>
      </c>
      <c r="D295" s="2">
        <v>27359</v>
      </c>
      <c r="E295" s="4" t="s">
        <v>3</v>
      </c>
      <c r="F295" s="14" t="s">
        <v>43</v>
      </c>
      <c r="G295" t="str">
        <f t="shared" si="15"/>
        <v>Тигр</v>
      </c>
      <c r="H295" t="b">
        <f t="shared" si="16"/>
        <v>0</v>
      </c>
    </row>
    <row r="296" spans="1:8">
      <c r="A296" s="4">
        <v>293</v>
      </c>
      <c r="B296" s="6">
        <v>96</v>
      </c>
      <c r="C296" s="6" t="str">
        <f t="shared" si="14"/>
        <v>убийство</v>
      </c>
      <c r="D296" s="2">
        <v>28123</v>
      </c>
      <c r="E296" s="4" t="s">
        <v>3</v>
      </c>
      <c r="F296" s="14" t="s">
        <v>49</v>
      </c>
      <c r="G296" t="str">
        <f t="shared" si="15"/>
        <v>Змея</v>
      </c>
      <c r="H296" t="b">
        <f t="shared" si="16"/>
        <v>0</v>
      </c>
    </row>
    <row r="297" spans="1:8">
      <c r="A297" s="4">
        <v>294</v>
      </c>
      <c r="B297" s="6">
        <v>96</v>
      </c>
      <c r="C297" s="6" t="str">
        <f t="shared" si="14"/>
        <v>убийство</v>
      </c>
      <c r="D297" s="2">
        <v>26032</v>
      </c>
      <c r="E297" s="4" t="s">
        <v>3</v>
      </c>
      <c r="F297" s="14" t="s">
        <v>22</v>
      </c>
      <c r="G297" t="str">
        <f t="shared" si="15"/>
        <v>Кабан</v>
      </c>
      <c r="H297" t="b">
        <f t="shared" si="16"/>
        <v>0</v>
      </c>
    </row>
    <row r="298" spans="1:8">
      <c r="A298" s="4">
        <v>295</v>
      </c>
      <c r="B298" s="6">
        <v>96</v>
      </c>
      <c r="C298" s="6" t="str">
        <f t="shared" si="14"/>
        <v>убийство</v>
      </c>
      <c r="D298" s="2">
        <v>23818</v>
      </c>
      <c r="E298" s="4" t="s">
        <v>3</v>
      </c>
      <c r="F298" s="14" t="s">
        <v>40</v>
      </c>
      <c r="G298" t="str">
        <f t="shared" si="15"/>
        <v>Змея</v>
      </c>
      <c r="H298" t="b">
        <f t="shared" si="16"/>
        <v>0</v>
      </c>
    </row>
    <row r="299" spans="1:8">
      <c r="A299" s="4">
        <v>296</v>
      </c>
      <c r="B299" s="6">
        <v>96</v>
      </c>
      <c r="C299" s="6" t="str">
        <f t="shared" si="14"/>
        <v>убийство</v>
      </c>
      <c r="D299" s="2">
        <v>28444</v>
      </c>
      <c r="E299" s="4" t="s">
        <v>3</v>
      </c>
      <c r="F299" s="14" t="s">
        <v>39</v>
      </c>
      <c r="G299" t="str">
        <f t="shared" si="15"/>
        <v>Змея</v>
      </c>
      <c r="H299" t="b">
        <f t="shared" si="16"/>
        <v>0</v>
      </c>
    </row>
    <row r="300" spans="1:8">
      <c r="A300" s="4">
        <v>297</v>
      </c>
      <c r="B300" s="6">
        <v>96</v>
      </c>
      <c r="C300" s="6" t="str">
        <f t="shared" si="14"/>
        <v>убийство</v>
      </c>
      <c r="D300" s="2">
        <v>27648</v>
      </c>
      <c r="E300" s="4" t="s">
        <v>3</v>
      </c>
      <c r="F300" s="14" t="s">
        <v>46</v>
      </c>
      <c r="G300" t="str">
        <f t="shared" si="15"/>
        <v>Змея</v>
      </c>
      <c r="H300" t="b">
        <f t="shared" si="16"/>
        <v>0</v>
      </c>
    </row>
    <row r="301" spans="1:8">
      <c r="A301" s="4">
        <v>298</v>
      </c>
      <c r="B301" s="6">
        <v>96</v>
      </c>
      <c r="C301" s="6" t="str">
        <f t="shared" si="14"/>
        <v>убийство</v>
      </c>
      <c r="D301" s="2">
        <v>30365</v>
      </c>
      <c r="E301" s="4" t="s">
        <v>3</v>
      </c>
      <c r="F301" s="14" t="s">
        <v>44</v>
      </c>
      <c r="G301" t="str">
        <f t="shared" si="15"/>
        <v>Кабан</v>
      </c>
      <c r="H301" t="b">
        <f t="shared" si="16"/>
        <v>0</v>
      </c>
    </row>
    <row r="302" spans="1:8">
      <c r="A302" s="4">
        <v>299</v>
      </c>
      <c r="B302" s="6">
        <v>96</v>
      </c>
      <c r="C302" s="6" t="str">
        <f t="shared" si="14"/>
        <v>убийство</v>
      </c>
      <c r="D302" s="2">
        <v>17770</v>
      </c>
      <c r="E302" s="4" t="s">
        <v>3</v>
      </c>
      <c r="F302" s="14" t="s">
        <v>46</v>
      </c>
      <c r="G302" t="str">
        <f t="shared" si="15"/>
        <v>Крыса</v>
      </c>
      <c r="H302" t="b">
        <f t="shared" si="16"/>
        <v>0</v>
      </c>
    </row>
    <row r="303" spans="1:8">
      <c r="A303" s="4">
        <v>300</v>
      </c>
      <c r="B303" s="6">
        <v>96</v>
      </c>
      <c r="C303" s="6" t="str">
        <f t="shared" si="14"/>
        <v>убийство</v>
      </c>
      <c r="D303" s="2">
        <v>21820</v>
      </c>
      <c r="E303" s="4" t="s">
        <v>3</v>
      </c>
      <c r="F303" s="14" t="s">
        <v>47</v>
      </c>
      <c r="G303" t="str">
        <f t="shared" si="15"/>
        <v>Кабан</v>
      </c>
      <c r="H303" t="b">
        <f t="shared" si="16"/>
        <v>0</v>
      </c>
    </row>
    <row r="305" spans="8:8">
      <c r="H305">
        <f>SUM(H4:H303)</f>
        <v>5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3"/>
  <sheetViews>
    <sheetView topLeftCell="A34" workbookViewId="0">
      <selection activeCell="B49" sqref="B49"/>
    </sheetView>
  </sheetViews>
  <sheetFormatPr defaultRowHeight="15"/>
  <cols>
    <col min="1" max="1" width="14.5703125" style="14" customWidth="1"/>
    <col min="4" max="4" width="9.5703125" customWidth="1"/>
    <col min="5" max="5" width="17.28515625" customWidth="1"/>
  </cols>
  <sheetData>
    <row r="1" spans="1:11">
      <c r="B1" s="17">
        <v>16803</v>
      </c>
    </row>
    <row r="2" spans="1:11" ht="15.75" thickBot="1"/>
    <row r="3" spans="1:11" ht="16.5" thickBot="1">
      <c r="A3" s="14" t="s">
        <v>50</v>
      </c>
      <c r="C3">
        <v>1</v>
      </c>
      <c r="D3" s="33">
        <f>E3-B$1</f>
        <v>32</v>
      </c>
      <c r="E3" s="18">
        <v>16835</v>
      </c>
      <c r="F3">
        <v>1946</v>
      </c>
      <c r="H3" s="24" t="s">
        <v>61</v>
      </c>
    </row>
    <row r="4" spans="1:11" ht="16.5" thickBot="1">
      <c r="A4" s="19">
        <v>23787</v>
      </c>
      <c r="C4">
        <v>2</v>
      </c>
      <c r="D4">
        <f t="shared" ref="D4:D51" si="0">E4-B$1</f>
        <v>386</v>
      </c>
      <c r="E4" s="18">
        <v>17189</v>
      </c>
      <c r="F4">
        <v>1947</v>
      </c>
      <c r="H4" s="24" t="s">
        <v>56</v>
      </c>
    </row>
    <row r="5" spans="1:11" ht="16.5" thickBot="1">
      <c r="A5" s="19">
        <v>29631</v>
      </c>
      <c r="C5">
        <v>3</v>
      </c>
      <c r="D5">
        <f t="shared" si="0"/>
        <v>770</v>
      </c>
      <c r="E5" s="18">
        <v>17573</v>
      </c>
      <c r="F5" s="20">
        <v>1948</v>
      </c>
      <c r="G5" s="21" t="s">
        <v>63</v>
      </c>
      <c r="H5" s="21" t="s">
        <v>51</v>
      </c>
      <c r="I5" s="21" t="s">
        <v>64</v>
      </c>
      <c r="J5" s="21" t="s">
        <v>65</v>
      </c>
      <c r="K5" s="22" t="s">
        <v>66</v>
      </c>
    </row>
    <row r="6" spans="1:11" ht="16.5" thickBot="1">
      <c r="A6" s="19">
        <v>23056</v>
      </c>
      <c r="C6">
        <v>4</v>
      </c>
      <c r="D6">
        <f t="shared" si="0"/>
        <v>1124</v>
      </c>
      <c r="E6" s="18">
        <v>17927</v>
      </c>
      <c r="F6" s="23">
        <v>1949</v>
      </c>
      <c r="G6" s="24" t="s">
        <v>67</v>
      </c>
      <c r="H6" s="24" t="s">
        <v>52</v>
      </c>
      <c r="I6" s="24" t="s">
        <v>64</v>
      </c>
      <c r="J6" s="24" t="s">
        <v>65</v>
      </c>
      <c r="K6" s="25" t="s">
        <v>68</v>
      </c>
    </row>
    <row r="7" spans="1:11" ht="16.5" thickBot="1">
      <c r="A7" s="19">
        <v>22691</v>
      </c>
      <c r="C7">
        <v>5</v>
      </c>
      <c r="D7">
        <f t="shared" si="0"/>
        <v>1508</v>
      </c>
      <c r="E7" s="18">
        <v>18311</v>
      </c>
      <c r="F7" s="23">
        <v>1950</v>
      </c>
      <c r="G7" s="24" t="s">
        <v>69</v>
      </c>
      <c r="H7" s="24" t="s">
        <v>53</v>
      </c>
      <c r="I7" s="24" t="s">
        <v>70</v>
      </c>
      <c r="J7" s="24" t="s">
        <v>71</v>
      </c>
      <c r="K7" s="25" t="s">
        <v>66</v>
      </c>
    </row>
    <row r="8" spans="1:11" ht="16.5" thickBot="1">
      <c r="A8" s="19">
        <v>31092</v>
      </c>
      <c r="C8">
        <v>6</v>
      </c>
      <c r="D8">
        <f t="shared" si="0"/>
        <v>1862</v>
      </c>
      <c r="E8" s="18">
        <v>18665</v>
      </c>
      <c r="F8" s="23">
        <v>1951</v>
      </c>
      <c r="G8" s="24" t="s">
        <v>72</v>
      </c>
      <c r="H8" s="24" t="s">
        <v>54</v>
      </c>
      <c r="I8" s="24" t="s">
        <v>70</v>
      </c>
      <c r="J8" s="24" t="s">
        <v>71</v>
      </c>
      <c r="K8" s="25" t="s">
        <v>68</v>
      </c>
    </row>
    <row r="9" spans="1:11" ht="16.5" thickBot="1">
      <c r="A9" s="19">
        <v>32918</v>
      </c>
      <c r="C9">
        <v>7</v>
      </c>
      <c r="D9">
        <f t="shared" si="0"/>
        <v>2217</v>
      </c>
      <c r="E9" s="18">
        <v>19020</v>
      </c>
      <c r="F9" s="23">
        <v>1952</v>
      </c>
      <c r="G9" s="24" t="s">
        <v>73</v>
      </c>
      <c r="H9" s="24" t="s">
        <v>55</v>
      </c>
      <c r="I9" s="24" t="s">
        <v>74</v>
      </c>
      <c r="J9" s="24" t="s">
        <v>75</v>
      </c>
      <c r="K9" s="25" t="s">
        <v>66</v>
      </c>
    </row>
    <row r="10" spans="1:11" ht="16.5" thickBot="1">
      <c r="A10" s="19">
        <v>21230</v>
      </c>
      <c r="C10">
        <v>8</v>
      </c>
      <c r="D10">
        <f t="shared" si="0"/>
        <v>2601</v>
      </c>
      <c r="E10" s="18">
        <v>19404</v>
      </c>
      <c r="F10" s="23">
        <v>1953</v>
      </c>
      <c r="G10" s="24" t="s">
        <v>76</v>
      </c>
      <c r="H10" s="39" t="s">
        <v>58</v>
      </c>
      <c r="I10" s="24" t="s">
        <v>74</v>
      </c>
      <c r="J10" s="24" t="s">
        <v>75</v>
      </c>
      <c r="K10" s="25" t="s">
        <v>68</v>
      </c>
    </row>
    <row r="11" spans="1:11" ht="16.5" thickBot="1">
      <c r="A11" s="19">
        <v>28535</v>
      </c>
      <c r="C11">
        <v>9</v>
      </c>
      <c r="D11">
        <f t="shared" si="0"/>
        <v>2955</v>
      </c>
      <c r="E11" s="18">
        <v>19758</v>
      </c>
      <c r="F11" s="23">
        <v>1954</v>
      </c>
      <c r="G11" s="24" t="s">
        <v>77</v>
      </c>
      <c r="H11" s="24" t="s">
        <v>78</v>
      </c>
      <c r="I11" s="24" t="s">
        <v>79</v>
      </c>
      <c r="J11" s="24" t="s">
        <v>80</v>
      </c>
      <c r="K11" s="25" t="s">
        <v>66</v>
      </c>
    </row>
    <row r="12" spans="1:11" ht="16.5" thickBot="1">
      <c r="A12" s="19">
        <v>26343</v>
      </c>
      <c r="C12">
        <v>10</v>
      </c>
      <c r="D12">
        <f t="shared" si="0"/>
        <v>3310</v>
      </c>
      <c r="E12" s="18">
        <v>20113</v>
      </c>
      <c r="F12" s="23">
        <v>1955</v>
      </c>
      <c r="G12" s="24" t="s">
        <v>81</v>
      </c>
      <c r="H12" s="24" t="s">
        <v>82</v>
      </c>
      <c r="I12" s="24" t="s">
        <v>79</v>
      </c>
      <c r="J12" s="24" t="s">
        <v>80</v>
      </c>
      <c r="K12" s="25" t="s">
        <v>68</v>
      </c>
    </row>
    <row r="13" spans="1:11" ht="16.5" thickBot="1">
      <c r="A13" s="19">
        <v>30361</v>
      </c>
      <c r="C13">
        <v>11</v>
      </c>
      <c r="D13">
        <f t="shared" si="0"/>
        <v>3694</v>
      </c>
      <c r="E13" s="18">
        <v>20497</v>
      </c>
      <c r="F13" s="23">
        <v>1956</v>
      </c>
      <c r="G13" s="24" t="s">
        <v>83</v>
      </c>
      <c r="H13" s="24" t="s">
        <v>59</v>
      </c>
      <c r="I13" s="24" t="s">
        <v>84</v>
      </c>
      <c r="J13" s="24" t="s">
        <v>85</v>
      </c>
      <c r="K13" s="25" t="s">
        <v>66</v>
      </c>
    </row>
    <row r="14" spans="1:11" ht="16.5" thickBot="1">
      <c r="A14" s="19">
        <v>28535</v>
      </c>
      <c r="C14">
        <v>12</v>
      </c>
      <c r="D14">
        <f t="shared" si="0"/>
        <v>4048</v>
      </c>
      <c r="E14" s="18">
        <v>20851</v>
      </c>
      <c r="F14" s="23">
        <v>1957</v>
      </c>
      <c r="G14" s="24" t="s">
        <v>86</v>
      </c>
      <c r="H14" s="24" t="s">
        <v>60</v>
      </c>
      <c r="I14" s="24" t="s">
        <v>84</v>
      </c>
      <c r="J14" s="24" t="s">
        <v>85</v>
      </c>
      <c r="K14" s="25" t="s">
        <v>68</v>
      </c>
    </row>
    <row r="15" spans="1:11" ht="16.5" thickBot="1">
      <c r="A15" s="19">
        <v>28535</v>
      </c>
      <c r="C15">
        <v>13</v>
      </c>
      <c r="D15">
        <f t="shared" si="0"/>
        <v>4431</v>
      </c>
      <c r="E15" s="18">
        <v>21234</v>
      </c>
      <c r="F15" s="23">
        <v>1958</v>
      </c>
      <c r="G15" s="24" t="s">
        <v>87</v>
      </c>
      <c r="H15" s="24" t="s">
        <v>61</v>
      </c>
      <c r="I15" s="24" t="s">
        <v>64</v>
      </c>
      <c r="J15" s="24" t="s">
        <v>65</v>
      </c>
      <c r="K15" s="25" t="s">
        <v>66</v>
      </c>
    </row>
    <row r="16" spans="1:11" ht="16.5" thickBot="1">
      <c r="A16" s="19">
        <v>24882</v>
      </c>
      <c r="C16">
        <v>14</v>
      </c>
      <c r="D16">
        <f t="shared" si="0"/>
        <v>4786</v>
      </c>
      <c r="E16" s="18">
        <v>21589</v>
      </c>
      <c r="F16" s="23">
        <v>1959</v>
      </c>
      <c r="G16" s="24" t="s">
        <v>88</v>
      </c>
      <c r="H16" s="24" t="s">
        <v>56</v>
      </c>
      <c r="I16" s="24" t="s">
        <v>64</v>
      </c>
      <c r="J16" s="24" t="s">
        <v>65</v>
      </c>
      <c r="K16" s="25" t="s">
        <v>68</v>
      </c>
    </row>
    <row r="17" spans="1:11" ht="16.5" thickBot="1">
      <c r="A17" s="19">
        <v>30361</v>
      </c>
      <c r="C17">
        <v>15</v>
      </c>
      <c r="D17">
        <f t="shared" si="0"/>
        <v>5140</v>
      </c>
      <c r="E17" s="18">
        <v>21943</v>
      </c>
      <c r="F17" s="23">
        <v>1960</v>
      </c>
      <c r="G17" s="24" t="s">
        <v>89</v>
      </c>
      <c r="H17" s="24" t="s">
        <v>51</v>
      </c>
      <c r="I17" s="24" t="s">
        <v>70</v>
      </c>
      <c r="J17" s="24" t="s">
        <v>71</v>
      </c>
      <c r="K17" s="25" t="s">
        <v>66</v>
      </c>
    </row>
    <row r="18" spans="1:11" ht="16.5" thickBot="1">
      <c r="A18" s="19">
        <v>29631</v>
      </c>
      <c r="C18">
        <v>16</v>
      </c>
      <c r="D18">
        <f t="shared" si="0"/>
        <v>5524</v>
      </c>
      <c r="E18" s="18">
        <v>22327</v>
      </c>
      <c r="F18" s="23">
        <v>1961</v>
      </c>
      <c r="G18" s="24" t="s">
        <v>90</v>
      </c>
      <c r="H18" s="24" t="s">
        <v>52</v>
      </c>
      <c r="I18" s="24" t="s">
        <v>70</v>
      </c>
      <c r="J18" s="24" t="s">
        <v>71</v>
      </c>
      <c r="K18" s="25" t="s">
        <v>68</v>
      </c>
    </row>
    <row r="19" spans="1:11" ht="16.5" thickBot="1">
      <c r="A19" s="19">
        <v>29631</v>
      </c>
      <c r="C19">
        <v>17</v>
      </c>
      <c r="D19">
        <f t="shared" si="0"/>
        <v>5879</v>
      </c>
      <c r="E19" s="18">
        <v>22682</v>
      </c>
      <c r="F19" s="23">
        <v>1962</v>
      </c>
      <c r="G19" s="24" t="s">
        <v>91</v>
      </c>
      <c r="H19" s="24" t="s">
        <v>53</v>
      </c>
      <c r="I19" s="24" t="s">
        <v>74</v>
      </c>
      <c r="J19" s="24" t="s">
        <v>75</v>
      </c>
      <c r="K19" s="25" t="s">
        <v>66</v>
      </c>
    </row>
    <row r="20" spans="1:11" ht="16.5" thickBot="1">
      <c r="A20" s="19">
        <v>28170</v>
      </c>
      <c r="C20">
        <v>18</v>
      </c>
      <c r="D20">
        <f t="shared" si="0"/>
        <v>6233</v>
      </c>
      <c r="E20" s="18">
        <v>23036</v>
      </c>
      <c r="F20" s="23">
        <v>1963</v>
      </c>
      <c r="G20" s="24" t="s">
        <v>92</v>
      </c>
      <c r="H20" s="24" t="s">
        <v>54</v>
      </c>
      <c r="I20" s="24" t="s">
        <v>74</v>
      </c>
      <c r="J20" s="24" t="s">
        <v>75</v>
      </c>
      <c r="K20" s="25" t="s">
        <v>68</v>
      </c>
    </row>
    <row r="21" spans="1:11" ht="16.5" thickBot="1">
      <c r="A21" s="19">
        <v>29631</v>
      </c>
      <c r="C21">
        <v>19</v>
      </c>
      <c r="D21">
        <f t="shared" si="0"/>
        <v>6617</v>
      </c>
      <c r="E21" s="18">
        <v>23420</v>
      </c>
      <c r="F21" s="23">
        <v>1964</v>
      </c>
      <c r="G21" s="24" t="s">
        <v>93</v>
      </c>
      <c r="H21" s="24" t="s">
        <v>55</v>
      </c>
      <c r="I21" s="24" t="s">
        <v>79</v>
      </c>
      <c r="J21" s="24" t="s">
        <v>80</v>
      </c>
      <c r="K21" s="25" t="s">
        <v>66</v>
      </c>
    </row>
    <row r="22" spans="1:11" ht="16.5" thickBot="1">
      <c r="A22" s="19">
        <v>25613</v>
      </c>
      <c r="C22">
        <v>20</v>
      </c>
      <c r="D22">
        <f t="shared" si="0"/>
        <v>6972</v>
      </c>
      <c r="E22" s="18">
        <v>23775</v>
      </c>
      <c r="F22" s="23">
        <v>1965</v>
      </c>
      <c r="G22" s="24" t="s">
        <v>94</v>
      </c>
      <c r="H22" s="39" t="s">
        <v>58</v>
      </c>
      <c r="I22" s="24" t="s">
        <v>79</v>
      </c>
      <c r="J22" s="24" t="s">
        <v>80</v>
      </c>
      <c r="K22" s="25" t="s">
        <v>68</v>
      </c>
    </row>
    <row r="23" spans="1:11" ht="16.5" thickBot="1">
      <c r="A23" s="19">
        <v>19038</v>
      </c>
      <c r="C23">
        <v>21</v>
      </c>
      <c r="D23">
        <f t="shared" si="0"/>
        <v>7325</v>
      </c>
      <c r="E23" s="18">
        <v>24128</v>
      </c>
      <c r="F23" s="23">
        <v>1966</v>
      </c>
      <c r="G23" s="24" t="s">
        <v>95</v>
      </c>
      <c r="H23" s="24" t="s">
        <v>78</v>
      </c>
      <c r="I23" s="24" t="s">
        <v>84</v>
      </c>
      <c r="J23" s="24" t="s">
        <v>85</v>
      </c>
      <c r="K23" s="25" t="s">
        <v>66</v>
      </c>
    </row>
    <row r="24" spans="1:11" ht="16.5" thickBot="1">
      <c r="A24" s="19">
        <v>22691</v>
      </c>
      <c r="C24">
        <v>22</v>
      </c>
      <c r="D24">
        <f t="shared" si="0"/>
        <v>7709</v>
      </c>
      <c r="E24" s="18">
        <v>24512</v>
      </c>
      <c r="F24" s="23">
        <v>1967</v>
      </c>
      <c r="G24" s="24" t="s">
        <v>96</v>
      </c>
      <c r="H24" s="24" t="s">
        <v>82</v>
      </c>
      <c r="I24" s="24" t="s">
        <v>84</v>
      </c>
      <c r="J24" s="24" t="s">
        <v>85</v>
      </c>
      <c r="K24" s="25" t="s">
        <v>68</v>
      </c>
    </row>
    <row r="25" spans="1:11" ht="16.5" thickBot="1">
      <c r="A25" s="19">
        <v>19769</v>
      </c>
      <c r="C25">
        <v>23</v>
      </c>
      <c r="D25">
        <f t="shared" si="0"/>
        <v>8064</v>
      </c>
      <c r="E25" s="18">
        <v>24867</v>
      </c>
      <c r="F25" s="23">
        <v>1968</v>
      </c>
      <c r="G25" s="24" t="s">
        <v>97</v>
      </c>
      <c r="H25" s="24" t="s">
        <v>59</v>
      </c>
      <c r="I25" s="24" t="s">
        <v>64</v>
      </c>
      <c r="J25" s="24" t="s">
        <v>65</v>
      </c>
      <c r="K25" s="25" t="s">
        <v>66</v>
      </c>
    </row>
    <row r="26" spans="1:11" ht="16.5" thickBot="1">
      <c r="A26" s="19">
        <v>29631</v>
      </c>
      <c r="C26">
        <v>24</v>
      </c>
      <c r="D26">
        <f t="shared" si="0"/>
        <v>8448</v>
      </c>
      <c r="E26" s="18">
        <v>25251</v>
      </c>
      <c r="F26" s="23">
        <v>1969</v>
      </c>
      <c r="G26" s="24" t="s">
        <v>69</v>
      </c>
      <c r="H26" s="24" t="s">
        <v>60</v>
      </c>
      <c r="I26" s="24" t="s">
        <v>64</v>
      </c>
      <c r="J26" s="24" t="s">
        <v>65</v>
      </c>
      <c r="K26" s="25" t="s">
        <v>68</v>
      </c>
    </row>
    <row r="27" spans="1:11" ht="16.5" thickBot="1">
      <c r="A27" s="19">
        <v>27804</v>
      </c>
      <c r="C27">
        <v>25</v>
      </c>
      <c r="D27">
        <f t="shared" si="0"/>
        <v>8802</v>
      </c>
      <c r="E27" s="18">
        <v>25605</v>
      </c>
      <c r="F27" s="23">
        <v>1970</v>
      </c>
      <c r="G27" s="24" t="s">
        <v>72</v>
      </c>
      <c r="H27" s="24" t="s">
        <v>61</v>
      </c>
      <c r="I27" s="24" t="s">
        <v>70</v>
      </c>
      <c r="J27" s="24" t="s">
        <v>71</v>
      </c>
      <c r="K27" s="25" t="s">
        <v>66</v>
      </c>
    </row>
    <row r="28" spans="1:11" ht="16.5" thickBot="1">
      <c r="A28" s="19">
        <v>30726</v>
      </c>
      <c r="C28">
        <v>26</v>
      </c>
      <c r="D28">
        <f t="shared" si="0"/>
        <v>9157</v>
      </c>
      <c r="E28" s="18">
        <v>25960</v>
      </c>
      <c r="F28" s="23">
        <v>1971</v>
      </c>
      <c r="G28" s="24" t="s">
        <v>73</v>
      </c>
      <c r="H28" s="24" t="s">
        <v>56</v>
      </c>
      <c r="I28" s="24" t="s">
        <v>70</v>
      </c>
      <c r="J28" s="24" t="s">
        <v>71</v>
      </c>
      <c r="K28" s="25" t="s">
        <v>68</v>
      </c>
    </row>
    <row r="29" spans="1:11" ht="16.5" thickBot="1">
      <c r="A29" s="19">
        <v>31822</v>
      </c>
      <c r="C29">
        <v>27</v>
      </c>
      <c r="D29">
        <f t="shared" si="0"/>
        <v>9541</v>
      </c>
      <c r="E29" s="18">
        <v>26344</v>
      </c>
      <c r="F29" s="23">
        <v>1972</v>
      </c>
      <c r="G29" s="24" t="s">
        <v>90</v>
      </c>
      <c r="H29" s="24" t="s">
        <v>51</v>
      </c>
      <c r="I29" s="24" t="s">
        <v>74</v>
      </c>
      <c r="J29" s="24" t="s">
        <v>75</v>
      </c>
      <c r="K29" s="25" t="s">
        <v>66</v>
      </c>
    </row>
    <row r="30" spans="1:11" ht="16.5" thickBot="1">
      <c r="A30" s="19">
        <v>33283</v>
      </c>
      <c r="C30">
        <v>28</v>
      </c>
      <c r="D30">
        <f t="shared" si="0"/>
        <v>9895</v>
      </c>
      <c r="E30" s="18">
        <v>26698</v>
      </c>
      <c r="F30" s="23">
        <v>1973</v>
      </c>
      <c r="G30" s="24" t="s">
        <v>77</v>
      </c>
      <c r="H30" s="24" t="s">
        <v>52</v>
      </c>
      <c r="I30" s="24" t="s">
        <v>74</v>
      </c>
      <c r="J30" s="24" t="s">
        <v>75</v>
      </c>
      <c r="K30" s="25" t="s">
        <v>68</v>
      </c>
    </row>
    <row r="31" spans="1:11" ht="16.5" thickBot="1">
      <c r="A31" s="19">
        <v>23787</v>
      </c>
      <c r="C31">
        <v>29</v>
      </c>
      <c r="D31">
        <f t="shared" si="0"/>
        <v>10249</v>
      </c>
      <c r="E31" s="18">
        <v>27052</v>
      </c>
      <c r="F31" s="23">
        <v>1974</v>
      </c>
      <c r="G31" s="24" t="s">
        <v>98</v>
      </c>
      <c r="H31" s="24" t="s">
        <v>53</v>
      </c>
      <c r="I31" s="24" t="s">
        <v>79</v>
      </c>
      <c r="J31" s="24" t="s">
        <v>80</v>
      </c>
      <c r="K31" s="25" t="s">
        <v>66</v>
      </c>
    </row>
    <row r="32" spans="1:11" ht="16.5" thickBot="1">
      <c r="A32" s="19">
        <v>30726</v>
      </c>
      <c r="C32">
        <v>30</v>
      </c>
      <c r="D32">
        <f t="shared" si="0"/>
        <v>10633</v>
      </c>
      <c r="E32" s="18">
        <v>27436</v>
      </c>
      <c r="F32" s="23">
        <v>1975</v>
      </c>
      <c r="G32" s="24" t="s">
        <v>99</v>
      </c>
      <c r="H32" s="24" t="s">
        <v>54</v>
      </c>
      <c r="I32" s="24" t="s">
        <v>79</v>
      </c>
      <c r="J32" s="24" t="s">
        <v>80</v>
      </c>
      <c r="K32" s="25" t="s">
        <v>68</v>
      </c>
    </row>
    <row r="33" spans="1:11" ht="16.5" thickBot="1">
      <c r="A33" s="19">
        <v>29265</v>
      </c>
      <c r="C33">
        <v>31</v>
      </c>
      <c r="D33">
        <f t="shared" si="0"/>
        <v>10987</v>
      </c>
      <c r="E33" s="18">
        <v>27790</v>
      </c>
      <c r="F33" s="23">
        <v>1976</v>
      </c>
      <c r="G33" s="24" t="s">
        <v>86</v>
      </c>
      <c r="H33" s="24" t="s">
        <v>55</v>
      </c>
      <c r="I33" s="24" t="s">
        <v>84</v>
      </c>
      <c r="J33" s="24" t="s">
        <v>85</v>
      </c>
      <c r="K33" s="25" t="s">
        <v>66</v>
      </c>
    </row>
    <row r="34" spans="1:11" ht="16.5" thickBot="1">
      <c r="A34" s="19">
        <v>34014</v>
      </c>
      <c r="C34">
        <v>32</v>
      </c>
      <c r="D34">
        <f t="shared" si="0"/>
        <v>11371</v>
      </c>
      <c r="E34" s="18">
        <v>28174</v>
      </c>
      <c r="F34" s="23">
        <v>1977</v>
      </c>
      <c r="G34" s="24" t="s">
        <v>87</v>
      </c>
      <c r="H34" s="39" t="s">
        <v>58</v>
      </c>
      <c r="I34" s="24" t="s">
        <v>84</v>
      </c>
      <c r="J34" s="24" t="s">
        <v>85</v>
      </c>
      <c r="K34" s="25" t="s">
        <v>68</v>
      </c>
    </row>
    <row r="35" spans="1:11" ht="16.5" thickBot="1">
      <c r="A35" s="19">
        <v>25248</v>
      </c>
      <c r="C35">
        <v>33</v>
      </c>
      <c r="D35">
        <f t="shared" si="0"/>
        <v>11725</v>
      </c>
      <c r="E35" s="18">
        <v>28528</v>
      </c>
      <c r="F35" s="23">
        <v>1978</v>
      </c>
      <c r="G35" s="24" t="s">
        <v>100</v>
      </c>
      <c r="H35" s="24" t="s">
        <v>78</v>
      </c>
      <c r="I35" s="24" t="s">
        <v>64</v>
      </c>
      <c r="J35" s="24" t="s">
        <v>65</v>
      </c>
      <c r="K35" s="25" t="s">
        <v>66</v>
      </c>
    </row>
    <row r="36" spans="1:11" ht="16.5" thickBot="1">
      <c r="A36" s="19">
        <v>17943</v>
      </c>
      <c r="C36">
        <v>34</v>
      </c>
      <c r="D36">
        <f t="shared" si="0"/>
        <v>12111</v>
      </c>
      <c r="E36" s="18">
        <v>28914</v>
      </c>
      <c r="F36" s="23">
        <v>1979</v>
      </c>
      <c r="G36" s="24" t="s">
        <v>89</v>
      </c>
      <c r="H36" s="24" t="s">
        <v>82</v>
      </c>
      <c r="I36" s="24" t="s">
        <v>64</v>
      </c>
      <c r="J36" s="24" t="s">
        <v>65</v>
      </c>
      <c r="K36" s="25" t="s">
        <v>68</v>
      </c>
    </row>
    <row r="37" spans="1:11" ht="16.5" thickBot="1">
      <c r="A37" s="19">
        <v>29631</v>
      </c>
      <c r="C37">
        <v>35</v>
      </c>
      <c r="D37">
        <f t="shared" si="0"/>
        <v>12464</v>
      </c>
      <c r="E37" s="18">
        <v>29267</v>
      </c>
      <c r="F37" s="23">
        <v>1980</v>
      </c>
      <c r="G37" s="24" t="s">
        <v>101</v>
      </c>
      <c r="H37" s="24" t="s">
        <v>59</v>
      </c>
      <c r="I37" s="24" t="s">
        <v>70</v>
      </c>
      <c r="J37" s="24" t="s">
        <v>71</v>
      </c>
      <c r="K37" s="25" t="s">
        <v>66</v>
      </c>
    </row>
    <row r="38" spans="1:11" ht="16.5" thickBot="1">
      <c r="A38" s="19">
        <v>22691</v>
      </c>
      <c r="C38">
        <v>36</v>
      </c>
      <c r="D38">
        <f t="shared" si="0"/>
        <v>12819</v>
      </c>
      <c r="E38" s="18">
        <v>29622</v>
      </c>
      <c r="F38" s="23">
        <v>1981</v>
      </c>
      <c r="G38" s="24" t="s">
        <v>91</v>
      </c>
      <c r="H38" s="24" t="s">
        <v>60</v>
      </c>
      <c r="I38" s="24" t="s">
        <v>70</v>
      </c>
      <c r="J38" s="24" t="s">
        <v>71</v>
      </c>
      <c r="K38" s="25" t="s">
        <v>68</v>
      </c>
    </row>
    <row r="39" spans="1:11" ht="16.5" thickBot="1">
      <c r="A39" s="19">
        <v>26343</v>
      </c>
      <c r="C39">
        <v>37</v>
      </c>
      <c r="D39">
        <f t="shared" si="0"/>
        <v>13173</v>
      </c>
      <c r="E39" s="18">
        <v>29976</v>
      </c>
      <c r="F39" s="23">
        <v>1982</v>
      </c>
      <c r="G39" s="24" t="s">
        <v>92</v>
      </c>
      <c r="H39" s="24" t="s">
        <v>61</v>
      </c>
      <c r="I39" s="24" t="s">
        <v>74</v>
      </c>
      <c r="J39" s="24" t="s">
        <v>75</v>
      </c>
      <c r="K39" s="25" t="s">
        <v>66</v>
      </c>
    </row>
    <row r="40" spans="1:11" ht="16.5" thickBot="1">
      <c r="A40" s="19">
        <v>28170</v>
      </c>
      <c r="C40">
        <v>38</v>
      </c>
      <c r="D40">
        <f t="shared" si="0"/>
        <v>13559</v>
      </c>
      <c r="E40" s="18">
        <v>30362</v>
      </c>
      <c r="F40" s="23">
        <v>1983</v>
      </c>
      <c r="G40" s="24" t="s">
        <v>90</v>
      </c>
      <c r="H40" s="24" t="s">
        <v>56</v>
      </c>
      <c r="I40" s="24" t="s">
        <v>74</v>
      </c>
      <c r="J40" s="24" t="s">
        <v>75</v>
      </c>
      <c r="K40" s="25" t="s">
        <v>68</v>
      </c>
    </row>
    <row r="41" spans="1:11" ht="16.5" thickBot="1">
      <c r="A41" s="19">
        <v>21960</v>
      </c>
      <c r="C41">
        <v>39</v>
      </c>
      <c r="D41">
        <f t="shared" si="0"/>
        <v>13911</v>
      </c>
      <c r="E41" s="18">
        <v>30714</v>
      </c>
      <c r="F41" s="23">
        <v>1984</v>
      </c>
      <c r="G41" s="24" t="s">
        <v>94</v>
      </c>
      <c r="H41" s="24" t="s">
        <v>51</v>
      </c>
      <c r="I41" s="24" t="s">
        <v>79</v>
      </c>
      <c r="J41" s="24" t="s">
        <v>80</v>
      </c>
      <c r="K41" s="25" t="s">
        <v>66</v>
      </c>
    </row>
    <row r="42" spans="1:11" ht="16.5" thickBot="1">
      <c r="A42" s="19">
        <v>28170</v>
      </c>
      <c r="C42">
        <v>40</v>
      </c>
      <c r="D42">
        <f t="shared" si="0"/>
        <v>14295</v>
      </c>
      <c r="E42" s="18">
        <v>31098</v>
      </c>
      <c r="F42" s="23">
        <v>1985</v>
      </c>
      <c r="G42" s="24" t="s">
        <v>102</v>
      </c>
      <c r="H42" s="24" t="s">
        <v>52</v>
      </c>
      <c r="I42" s="24" t="s">
        <v>79</v>
      </c>
      <c r="J42" s="24" t="s">
        <v>80</v>
      </c>
      <c r="K42" s="25" t="s">
        <v>68</v>
      </c>
    </row>
    <row r="43" spans="1:11" ht="16.5" thickBot="1">
      <c r="A43" s="19">
        <v>27439</v>
      </c>
      <c r="C43">
        <v>41</v>
      </c>
      <c r="D43">
        <f t="shared" si="0"/>
        <v>14649</v>
      </c>
      <c r="E43" s="18">
        <v>31452</v>
      </c>
      <c r="F43" s="23">
        <v>1986</v>
      </c>
      <c r="G43" s="24" t="s">
        <v>96</v>
      </c>
      <c r="H43" s="24" t="s">
        <v>53</v>
      </c>
      <c r="I43" s="24" t="s">
        <v>84</v>
      </c>
      <c r="J43" s="24" t="s">
        <v>85</v>
      </c>
      <c r="K43" s="25" t="s">
        <v>66</v>
      </c>
    </row>
    <row r="44" spans="1:11" ht="16.5" thickBot="1">
      <c r="A44" s="19">
        <v>24882</v>
      </c>
      <c r="C44">
        <v>42</v>
      </c>
      <c r="D44">
        <f t="shared" si="0"/>
        <v>15003</v>
      </c>
      <c r="E44" s="18">
        <v>31806</v>
      </c>
      <c r="F44" s="23">
        <v>1987</v>
      </c>
      <c r="G44" s="24" t="s">
        <v>67</v>
      </c>
      <c r="H44" s="24" t="s">
        <v>54</v>
      </c>
      <c r="I44" s="24" t="s">
        <v>84</v>
      </c>
      <c r="J44" s="24" t="s">
        <v>85</v>
      </c>
      <c r="K44" s="25" t="s">
        <v>68</v>
      </c>
    </row>
    <row r="45" spans="1:11" ht="16.5" thickBot="1">
      <c r="A45" s="19">
        <v>17577</v>
      </c>
      <c r="C45">
        <v>43</v>
      </c>
      <c r="D45">
        <f t="shared" si="0"/>
        <v>15387</v>
      </c>
      <c r="E45" s="18">
        <v>32190</v>
      </c>
      <c r="F45" s="23">
        <v>1988</v>
      </c>
      <c r="G45" s="24" t="s">
        <v>69</v>
      </c>
      <c r="H45" s="24" t="s">
        <v>55</v>
      </c>
      <c r="I45" s="24" t="s">
        <v>64</v>
      </c>
      <c r="J45" s="24" t="s">
        <v>65</v>
      </c>
      <c r="K45" s="25" t="s">
        <v>66</v>
      </c>
    </row>
    <row r="46" spans="1:11" ht="16.5" thickBot="1">
      <c r="A46" s="19">
        <v>27804</v>
      </c>
      <c r="C46">
        <v>44</v>
      </c>
      <c r="D46">
        <f t="shared" si="0"/>
        <v>15742</v>
      </c>
      <c r="E46" s="18">
        <v>32545</v>
      </c>
      <c r="F46" s="23">
        <v>1989</v>
      </c>
      <c r="G46" s="24" t="s">
        <v>72</v>
      </c>
      <c r="H46" s="39" t="s">
        <v>58</v>
      </c>
      <c r="I46" s="24" t="s">
        <v>64</v>
      </c>
      <c r="J46" s="24" t="s">
        <v>65</v>
      </c>
      <c r="K46" s="25" t="s">
        <v>68</v>
      </c>
    </row>
    <row r="47" spans="1:11" ht="16.5" thickBot="1">
      <c r="A47" s="19">
        <v>32187</v>
      </c>
      <c r="C47">
        <v>45</v>
      </c>
      <c r="D47">
        <f t="shared" si="0"/>
        <v>16097</v>
      </c>
      <c r="E47" s="18">
        <v>32900</v>
      </c>
      <c r="F47" s="23">
        <v>1990</v>
      </c>
      <c r="G47" s="24" t="s">
        <v>73</v>
      </c>
      <c r="H47" s="24" t="s">
        <v>78</v>
      </c>
      <c r="I47" s="24" t="s">
        <v>70</v>
      </c>
      <c r="J47" s="24" t="s">
        <v>71</v>
      </c>
      <c r="K47" s="25" t="s">
        <v>66</v>
      </c>
    </row>
    <row r="48" spans="1:11" ht="16.5" thickBot="1">
      <c r="A48" s="19">
        <v>28535</v>
      </c>
      <c r="C48">
        <v>46</v>
      </c>
      <c r="D48">
        <f t="shared" si="0"/>
        <v>16481</v>
      </c>
      <c r="E48" s="18">
        <v>33284</v>
      </c>
      <c r="F48" s="23">
        <v>1991</v>
      </c>
      <c r="G48" s="24" t="s">
        <v>90</v>
      </c>
      <c r="H48" s="24" t="s">
        <v>82</v>
      </c>
      <c r="I48" s="24" t="s">
        <v>70</v>
      </c>
      <c r="J48" s="24" t="s">
        <v>71</v>
      </c>
      <c r="K48" s="25" t="s">
        <v>68</v>
      </c>
    </row>
    <row r="49" spans="1:11" ht="16.5" thickBot="1">
      <c r="A49" s="19">
        <v>23787</v>
      </c>
      <c r="C49">
        <v>47</v>
      </c>
      <c r="D49">
        <f t="shared" si="0"/>
        <v>16835</v>
      </c>
      <c r="E49" s="18">
        <v>33638</v>
      </c>
      <c r="F49" s="23">
        <v>1992</v>
      </c>
      <c r="G49" s="24" t="s">
        <v>103</v>
      </c>
      <c r="H49" s="24" t="s">
        <v>59</v>
      </c>
      <c r="I49" s="24" t="s">
        <v>74</v>
      </c>
      <c r="J49" s="24" t="s">
        <v>75</v>
      </c>
      <c r="K49" s="25" t="s">
        <v>66</v>
      </c>
    </row>
    <row r="50" spans="1:11" ht="16.5" thickBot="1">
      <c r="A50" s="19">
        <v>25613</v>
      </c>
      <c r="C50">
        <v>48</v>
      </c>
      <c r="D50">
        <f t="shared" si="0"/>
        <v>17189</v>
      </c>
      <c r="E50" s="18">
        <v>33992</v>
      </c>
      <c r="F50" s="23">
        <v>1993</v>
      </c>
      <c r="G50" s="24" t="s">
        <v>98</v>
      </c>
      <c r="H50" s="24" t="s">
        <v>60</v>
      </c>
      <c r="I50" s="24" t="s">
        <v>74</v>
      </c>
      <c r="J50" s="24" t="s">
        <v>75</v>
      </c>
      <c r="K50" s="25" t="s">
        <v>68</v>
      </c>
    </row>
    <row r="51" spans="1:11" ht="16.5" thickBot="1">
      <c r="A51" s="19">
        <v>27439</v>
      </c>
      <c r="C51">
        <v>49</v>
      </c>
      <c r="D51">
        <f t="shared" si="0"/>
        <v>17572</v>
      </c>
      <c r="E51" s="18">
        <v>34375</v>
      </c>
      <c r="F51" s="23">
        <v>1994</v>
      </c>
      <c r="G51" s="24" t="s">
        <v>63</v>
      </c>
      <c r="H51" s="24" t="s">
        <v>61</v>
      </c>
      <c r="I51" s="24" t="s">
        <v>79</v>
      </c>
      <c r="J51" s="24" t="s">
        <v>80</v>
      </c>
      <c r="K51" s="25" t="s">
        <v>66</v>
      </c>
    </row>
    <row r="52" spans="1:11">
      <c r="A52" s="19">
        <v>29631</v>
      </c>
    </row>
    <row r="53" spans="1:11">
      <c r="A53" s="19">
        <v>23421</v>
      </c>
    </row>
    <row r="54" spans="1:11">
      <c r="A54" s="19">
        <v>30726</v>
      </c>
    </row>
    <row r="55" spans="1:11">
      <c r="A55" s="19">
        <v>30726</v>
      </c>
    </row>
    <row r="56" spans="1:11">
      <c r="A56" s="19">
        <v>32553</v>
      </c>
    </row>
    <row r="57" spans="1:11">
      <c r="A57" s="19">
        <v>23787</v>
      </c>
    </row>
    <row r="58" spans="1:11">
      <c r="A58" s="19">
        <v>22691</v>
      </c>
    </row>
    <row r="59" spans="1:11">
      <c r="A59" s="19">
        <v>22691</v>
      </c>
    </row>
    <row r="60" spans="1:11">
      <c r="A60" s="19">
        <v>27439</v>
      </c>
    </row>
    <row r="61" spans="1:11">
      <c r="A61" s="19">
        <v>29996</v>
      </c>
    </row>
    <row r="62" spans="1:11">
      <c r="A62" s="19">
        <v>25248</v>
      </c>
    </row>
    <row r="63" spans="1:11">
      <c r="A63" s="19">
        <v>31822</v>
      </c>
    </row>
    <row r="64" spans="1:11">
      <c r="A64" s="19">
        <v>32187</v>
      </c>
    </row>
    <row r="65" spans="1:1">
      <c r="A65" s="19">
        <v>32187</v>
      </c>
    </row>
    <row r="66" spans="1:1">
      <c r="A66" s="19">
        <v>25248</v>
      </c>
    </row>
    <row r="67" spans="1:1">
      <c r="A67" s="19">
        <v>29265</v>
      </c>
    </row>
    <row r="68" spans="1:1">
      <c r="A68" s="19">
        <v>21595</v>
      </c>
    </row>
    <row r="69" spans="1:1">
      <c r="A69" s="19">
        <v>22691</v>
      </c>
    </row>
    <row r="70" spans="1:1">
      <c r="A70" s="19">
        <v>30361</v>
      </c>
    </row>
    <row r="71" spans="1:1">
      <c r="A71" s="19">
        <v>22691</v>
      </c>
    </row>
    <row r="72" spans="1:1">
      <c r="A72" s="19">
        <v>28535</v>
      </c>
    </row>
    <row r="73" spans="1:1">
      <c r="A73" s="19">
        <v>31822</v>
      </c>
    </row>
    <row r="74" spans="1:1">
      <c r="A74" s="19">
        <v>27074</v>
      </c>
    </row>
    <row r="75" spans="1:1">
      <c r="A75" s="19">
        <v>28900</v>
      </c>
    </row>
    <row r="76" spans="1:1">
      <c r="A76" s="19">
        <v>31822</v>
      </c>
    </row>
    <row r="77" spans="1:1">
      <c r="A77" s="19">
        <v>24152</v>
      </c>
    </row>
    <row r="78" spans="1:1">
      <c r="A78" s="19">
        <v>27439</v>
      </c>
    </row>
    <row r="79" spans="1:1">
      <c r="A79" s="19">
        <v>18308</v>
      </c>
    </row>
    <row r="80" spans="1:1">
      <c r="A80" s="19">
        <v>22691</v>
      </c>
    </row>
    <row r="81" spans="1:1">
      <c r="A81" s="19">
        <v>22691</v>
      </c>
    </row>
    <row r="82" spans="1:1">
      <c r="A82" s="19">
        <v>32187</v>
      </c>
    </row>
    <row r="83" spans="1:1">
      <c r="A83" s="19">
        <v>30361</v>
      </c>
    </row>
    <row r="84" spans="1:1">
      <c r="A84" s="19">
        <v>25978</v>
      </c>
    </row>
    <row r="85" spans="1:1">
      <c r="A85" s="19">
        <v>32553</v>
      </c>
    </row>
    <row r="86" spans="1:1">
      <c r="A86" s="19">
        <v>24152</v>
      </c>
    </row>
    <row r="87" spans="1:1">
      <c r="A87" s="19">
        <v>25248</v>
      </c>
    </row>
    <row r="88" spans="1:1">
      <c r="A88" s="19">
        <v>29265</v>
      </c>
    </row>
    <row r="89" spans="1:1">
      <c r="A89" s="19">
        <v>27804</v>
      </c>
    </row>
    <row r="90" spans="1:1">
      <c r="A90" s="19">
        <v>28900</v>
      </c>
    </row>
    <row r="91" spans="1:1">
      <c r="A91" s="19">
        <v>28535</v>
      </c>
    </row>
    <row r="92" spans="1:1">
      <c r="A92" s="19">
        <v>33283</v>
      </c>
    </row>
    <row r="93" spans="1:1">
      <c r="A93" s="19">
        <v>34379</v>
      </c>
    </row>
    <row r="94" spans="1:1">
      <c r="A94" s="19">
        <v>27439</v>
      </c>
    </row>
    <row r="95" spans="1:1">
      <c r="A95" s="19">
        <v>31457</v>
      </c>
    </row>
    <row r="96" spans="1:1">
      <c r="A96" s="19">
        <v>25978</v>
      </c>
    </row>
    <row r="97" spans="1:1">
      <c r="A97" s="19">
        <v>23421</v>
      </c>
    </row>
    <row r="98" spans="1:1">
      <c r="A98" s="19">
        <v>27074</v>
      </c>
    </row>
    <row r="99" spans="1:1">
      <c r="A99" s="19">
        <v>19038</v>
      </c>
    </row>
    <row r="100" spans="1:1">
      <c r="A100" s="19">
        <v>25248</v>
      </c>
    </row>
    <row r="101" spans="1:1">
      <c r="A101" s="19">
        <v>28900</v>
      </c>
    </row>
    <row r="102" spans="1:1">
      <c r="A102" s="19">
        <v>30726</v>
      </c>
    </row>
    <row r="103" spans="1:1">
      <c r="A103" s="19">
        <v>28900</v>
      </c>
    </row>
    <row r="104" spans="1:1">
      <c r="A104" s="19">
        <v>23787</v>
      </c>
    </row>
    <row r="105" spans="1:1">
      <c r="A105" s="19">
        <v>29996</v>
      </c>
    </row>
    <row r="106" spans="1:1">
      <c r="A106" s="19">
        <v>23787</v>
      </c>
    </row>
    <row r="107" spans="1:1">
      <c r="A107" s="19">
        <v>20134</v>
      </c>
    </row>
    <row r="108" spans="1:1">
      <c r="A108" s="19">
        <v>26343</v>
      </c>
    </row>
    <row r="109" spans="1:1">
      <c r="A109" s="19">
        <v>21960</v>
      </c>
    </row>
    <row r="110" spans="1:1">
      <c r="A110" s="19">
        <v>29631</v>
      </c>
    </row>
    <row r="111" spans="1:1">
      <c r="A111" s="19">
        <v>19038</v>
      </c>
    </row>
    <row r="112" spans="1:1">
      <c r="A112" s="19">
        <v>21595</v>
      </c>
    </row>
    <row r="113" spans="1:1">
      <c r="A113" s="19">
        <v>24517</v>
      </c>
    </row>
    <row r="114" spans="1:1">
      <c r="A114" s="19">
        <v>26343</v>
      </c>
    </row>
    <row r="115" spans="1:1">
      <c r="A115" s="19">
        <v>27439</v>
      </c>
    </row>
    <row r="116" spans="1:1">
      <c r="A116" s="19">
        <v>31457</v>
      </c>
    </row>
    <row r="117" spans="1:1">
      <c r="A117" s="19">
        <v>20865</v>
      </c>
    </row>
    <row r="118" spans="1:1">
      <c r="A118" s="19">
        <v>25613</v>
      </c>
    </row>
    <row r="119" spans="1:1">
      <c r="A119" s="19">
        <v>31092</v>
      </c>
    </row>
    <row r="120" spans="1:1">
      <c r="A120" s="19">
        <v>22691</v>
      </c>
    </row>
    <row r="121" spans="1:1">
      <c r="A121" s="19">
        <v>23421</v>
      </c>
    </row>
    <row r="122" spans="1:1">
      <c r="A122" s="19">
        <v>26709</v>
      </c>
    </row>
    <row r="123" spans="1:1">
      <c r="A123" s="19">
        <v>33283</v>
      </c>
    </row>
    <row r="124" spans="1:1">
      <c r="A124" s="19">
        <v>23787</v>
      </c>
    </row>
    <row r="125" spans="1:1">
      <c r="A125" s="19">
        <v>23787</v>
      </c>
    </row>
    <row r="126" spans="1:1">
      <c r="A126" s="19">
        <v>30361</v>
      </c>
    </row>
    <row r="127" spans="1:1">
      <c r="A127" s="19">
        <v>23787</v>
      </c>
    </row>
    <row r="128" spans="1:1">
      <c r="A128" s="19">
        <v>29996</v>
      </c>
    </row>
    <row r="129" spans="1:1">
      <c r="A129" s="19">
        <v>24152</v>
      </c>
    </row>
    <row r="130" spans="1:1">
      <c r="A130" s="19">
        <v>27804</v>
      </c>
    </row>
    <row r="131" spans="1:1">
      <c r="A131" s="19">
        <v>22326</v>
      </c>
    </row>
    <row r="132" spans="1:1">
      <c r="A132" s="19">
        <v>26709</v>
      </c>
    </row>
    <row r="133" spans="1:1">
      <c r="A133" s="19">
        <v>30361</v>
      </c>
    </row>
    <row r="134" spans="1:1">
      <c r="A134" s="19">
        <v>29631</v>
      </c>
    </row>
    <row r="135" spans="1:1">
      <c r="A135" s="19">
        <v>33648</v>
      </c>
    </row>
    <row r="136" spans="1:1">
      <c r="A136" s="19">
        <v>29996</v>
      </c>
    </row>
    <row r="137" spans="1:1">
      <c r="A137" s="19">
        <v>31822</v>
      </c>
    </row>
    <row r="138" spans="1:1">
      <c r="A138" s="19">
        <v>32187</v>
      </c>
    </row>
    <row r="139" spans="1:1">
      <c r="A139" s="19">
        <v>23787</v>
      </c>
    </row>
    <row r="140" spans="1:1">
      <c r="A140" s="19">
        <v>25978</v>
      </c>
    </row>
    <row r="141" spans="1:1">
      <c r="A141" s="19">
        <v>16847</v>
      </c>
    </row>
    <row r="142" spans="1:1">
      <c r="A142" s="19">
        <v>31457</v>
      </c>
    </row>
    <row r="143" spans="1:1">
      <c r="A143" s="19">
        <v>25978</v>
      </c>
    </row>
    <row r="144" spans="1:1">
      <c r="A144" s="19">
        <v>26709</v>
      </c>
    </row>
    <row r="145" spans="1:1">
      <c r="A145" s="19">
        <v>22326</v>
      </c>
    </row>
    <row r="146" spans="1:1">
      <c r="A146" s="19">
        <v>23421</v>
      </c>
    </row>
    <row r="147" spans="1:1">
      <c r="A147" s="19">
        <v>27439</v>
      </c>
    </row>
    <row r="148" spans="1:1">
      <c r="A148" s="19">
        <v>21595</v>
      </c>
    </row>
    <row r="149" spans="1:1">
      <c r="A149" s="19">
        <v>30726</v>
      </c>
    </row>
    <row r="150" spans="1:1">
      <c r="A150" s="19">
        <v>22691</v>
      </c>
    </row>
    <row r="151" spans="1:1">
      <c r="A151" s="19">
        <v>25248</v>
      </c>
    </row>
    <row r="152" spans="1:1">
      <c r="A152" s="19">
        <v>31092</v>
      </c>
    </row>
    <row r="153" spans="1:1">
      <c r="A153" s="19">
        <v>23421</v>
      </c>
    </row>
    <row r="154" spans="1:1">
      <c r="A154" s="19">
        <v>24517</v>
      </c>
    </row>
    <row r="155" spans="1:1">
      <c r="A155" s="19">
        <v>28535</v>
      </c>
    </row>
    <row r="156" spans="1:1">
      <c r="A156" s="19">
        <v>28535</v>
      </c>
    </row>
    <row r="157" spans="1:1">
      <c r="A157" s="19">
        <v>29265</v>
      </c>
    </row>
    <row r="158" spans="1:1">
      <c r="A158" s="19">
        <v>28535</v>
      </c>
    </row>
    <row r="159" spans="1:1">
      <c r="A159" s="19">
        <v>32553</v>
      </c>
    </row>
    <row r="160" spans="1:1">
      <c r="A160" s="19">
        <v>27074</v>
      </c>
    </row>
    <row r="161" spans="1:1">
      <c r="A161" s="19">
        <v>31092</v>
      </c>
    </row>
    <row r="162" spans="1:1">
      <c r="A162" s="19">
        <v>24882</v>
      </c>
    </row>
    <row r="163" spans="1:1">
      <c r="A163" s="19">
        <v>28535</v>
      </c>
    </row>
    <row r="164" spans="1:1">
      <c r="A164" s="19">
        <v>21230</v>
      </c>
    </row>
    <row r="165" spans="1:1">
      <c r="A165" s="19">
        <v>32918</v>
      </c>
    </row>
    <row r="166" spans="1:1">
      <c r="A166" s="19">
        <v>33283</v>
      </c>
    </row>
    <row r="167" spans="1:1">
      <c r="A167" s="19">
        <v>31457</v>
      </c>
    </row>
    <row r="168" spans="1:1">
      <c r="A168" s="19">
        <v>34014</v>
      </c>
    </row>
    <row r="169" spans="1:1">
      <c r="A169" s="19">
        <v>34379</v>
      </c>
    </row>
    <row r="170" spans="1:1">
      <c r="A170" s="19">
        <v>26709</v>
      </c>
    </row>
    <row r="171" spans="1:1">
      <c r="A171" s="19">
        <v>25978</v>
      </c>
    </row>
    <row r="172" spans="1:1">
      <c r="A172" s="19">
        <v>30361</v>
      </c>
    </row>
    <row r="173" spans="1:1">
      <c r="A173" s="19">
        <v>28900</v>
      </c>
    </row>
    <row r="174" spans="1:1">
      <c r="A174" s="19">
        <v>25613</v>
      </c>
    </row>
    <row r="175" spans="1:1">
      <c r="A175" s="19">
        <v>23056</v>
      </c>
    </row>
    <row r="176" spans="1:1">
      <c r="A176" s="19">
        <v>31822</v>
      </c>
    </row>
    <row r="177" spans="1:1">
      <c r="A177" s="19">
        <v>27439</v>
      </c>
    </row>
    <row r="178" spans="1:1">
      <c r="A178" s="19">
        <v>21595</v>
      </c>
    </row>
    <row r="179" spans="1:1">
      <c r="A179" s="19">
        <v>23787</v>
      </c>
    </row>
    <row r="180" spans="1:1">
      <c r="A180" s="19">
        <v>25978</v>
      </c>
    </row>
    <row r="181" spans="1:1">
      <c r="A181" s="19">
        <v>25613</v>
      </c>
    </row>
    <row r="182" spans="1:1">
      <c r="A182" s="19">
        <v>28170</v>
      </c>
    </row>
    <row r="183" spans="1:1">
      <c r="A183" s="19">
        <v>32918</v>
      </c>
    </row>
    <row r="184" spans="1:1">
      <c r="A184" s="19">
        <v>32553</v>
      </c>
    </row>
    <row r="185" spans="1:1">
      <c r="A185" s="19">
        <v>26343</v>
      </c>
    </row>
    <row r="186" spans="1:1">
      <c r="A186" s="19">
        <v>32187</v>
      </c>
    </row>
    <row r="187" spans="1:1">
      <c r="A187" s="19">
        <v>32187</v>
      </c>
    </row>
    <row r="188" spans="1:1">
      <c r="A188" s="19">
        <v>33283</v>
      </c>
    </row>
    <row r="189" spans="1:1">
      <c r="A189" s="19">
        <v>34014</v>
      </c>
    </row>
    <row r="190" spans="1:1">
      <c r="A190" s="19">
        <v>34014</v>
      </c>
    </row>
    <row r="191" spans="1:1">
      <c r="A191" s="19">
        <v>31457</v>
      </c>
    </row>
    <row r="192" spans="1:1">
      <c r="A192" s="19">
        <v>31457</v>
      </c>
    </row>
    <row r="193" spans="1:1">
      <c r="A193" s="19">
        <v>30361</v>
      </c>
    </row>
    <row r="194" spans="1:1">
      <c r="A194" s="19">
        <v>33648</v>
      </c>
    </row>
    <row r="195" spans="1:1">
      <c r="A195" s="19">
        <v>33648</v>
      </c>
    </row>
    <row r="196" spans="1:1">
      <c r="A196" s="19">
        <v>29265</v>
      </c>
    </row>
    <row r="197" spans="1:1">
      <c r="A197" s="19">
        <v>28900</v>
      </c>
    </row>
    <row r="198" spans="1:1">
      <c r="A198" s="19">
        <v>22326</v>
      </c>
    </row>
    <row r="199" spans="1:1">
      <c r="A199" s="19">
        <v>33648</v>
      </c>
    </row>
    <row r="200" spans="1:1">
      <c r="A200" s="19">
        <v>28900</v>
      </c>
    </row>
    <row r="201" spans="1:1">
      <c r="A201" s="19">
        <v>29631</v>
      </c>
    </row>
    <row r="202" spans="1:1">
      <c r="A202" s="19">
        <v>31092</v>
      </c>
    </row>
    <row r="203" spans="1:1">
      <c r="A203" s="19">
        <v>31092</v>
      </c>
    </row>
    <row r="204" spans="1:1">
      <c r="A204" s="19">
        <v>34014</v>
      </c>
    </row>
    <row r="205" spans="1:1">
      <c r="A205" s="19">
        <v>29265</v>
      </c>
    </row>
    <row r="206" spans="1:1">
      <c r="A206" s="19">
        <v>30726</v>
      </c>
    </row>
    <row r="207" spans="1:1">
      <c r="A207" s="19">
        <v>32187</v>
      </c>
    </row>
    <row r="208" spans="1:1">
      <c r="A208" s="19">
        <v>33648</v>
      </c>
    </row>
    <row r="209" spans="1:1">
      <c r="A209" s="19">
        <v>18308</v>
      </c>
    </row>
    <row r="210" spans="1:1">
      <c r="A210" s="19">
        <v>33283</v>
      </c>
    </row>
    <row r="211" spans="1:1">
      <c r="A211" s="19">
        <v>24517</v>
      </c>
    </row>
    <row r="212" spans="1:1">
      <c r="A212" s="19">
        <v>27074</v>
      </c>
    </row>
    <row r="213" spans="1:1">
      <c r="A213" s="19">
        <v>28535</v>
      </c>
    </row>
    <row r="214" spans="1:1">
      <c r="A214" s="19">
        <v>32187</v>
      </c>
    </row>
    <row r="215" spans="1:1">
      <c r="A215" s="19">
        <v>24152</v>
      </c>
    </row>
    <row r="216" spans="1:1">
      <c r="A216" s="19">
        <v>23421</v>
      </c>
    </row>
    <row r="217" spans="1:1">
      <c r="A217" s="19">
        <v>29631</v>
      </c>
    </row>
    <row r="218" spans="1:1">
      <c r="A218" s="19">
        <v>22691</v>
      </c>
    </row>
    <row r="219" spans="1:1">
      <c r="A219" s="19">
        <v>30361</v>
      </c>
    </row>
    <row r="220" spans="1:1">
      <c r="A220" s="19">
        <v>27074</v>
      </c>
    </row>
    <row r="221" spans="1:1">
      <c r="A221" s="19">
        <v>31092</v>
      </c>
    </row>
    <row r="222" spans="1:1">
      <c r="A222" s="19">
        <v>29631</v>
      </c>
    </row>
    <row r="223" spans="1:1">
      <c r="A223" s="19">
        <v>24882</v>
      </c>
    </row>
    <row r="224" spans="1:1">
      <c r="A224" s="19">
        <v>25248</v>
      </c>
    </row>
    <row r="225" spans="1:1">
      <c r="A225" s="19">
        <v>23787</v>
      </c>
    </row>
    <row r="226" spans="1:1">
      <c r="A226" s="19">
        <v>29265</v>
      </c>
    </row>
    <row r="227" spans="1:1">
      <c r="A227" s="19">
        <v>29265</v>
      </c>
    </row>
    <row r="228" spans="1:1">
      <c r="A228" s="19">
        <v>29265</v>
      </c>
    </row>
    <row r="229" spans="1:1">
      <c r="A229" s="19">
        <v>32553</v>
      </c>
    </row>
    <row r="230" spans="1:1">
      <c r="A230" s="19">
        <v>21595</v>
      </c>
    </row>
    <row r="231" spans="1:1">
      <c r="A231" s="19">
        <v>17943</v>
      </c>
    </row>
    <row r="232" spans="1:1">
      <c r="A232" s="19">
        <v>22326</v>
      </c>
    </row>
    <row r="233" spans="1:1">
      <c r="A233" s="19">
        <v>28900</v>
      </c>
    </row>
    <row r="234" spans="1:1">
      <c r="A234" s="19">
        <v>21595</v>
      </c>
    </row>
    <row r="235" spans="1:1">
      <c r="A235" s="19">
        <v>26343</v>
      </c>
    </row>
    <row r="236" spans="1:1">
      <c r="A236" s="19">
        <v>19769</v>
      </c>
    </row>
    <row r="237" spans="1:1">
      <c r="A237" s="19">
        <v>27439</v>
      </c>
    </row>
    <row r="238" spans="1:1">
      <c r="A238" s="19">
        <v>28535</v>
      </c>
    </row>
    <row r="239" spans="1:1">
      <c r="A239" s="19">
        <v>26709</v>
      </c>
    </row>
    <row r="240" spans="1:1">
      <c r="A240" s="19">
        <v>21230</v>
      </c>
    </row>
    <row r="241" spans="1:1">
      <c r="A241" s="19">
        <v>27804</v>
      </c>
    </row>
    <row r="242" spans="1:1">
      <c r="A242" s="19">
        <v>28900</v>
      </c>
    </row>
    <row r="243" spans="1:1">
      <c r="A243" s="19">
        <v>23421</v>
      </c>
    </row>
    <row r="244" spans="1:1">
      <c r="A244" s="19">
        <v>24882</v>
      </c>
    </row>
    <row r="245" spans="1:1">
      <c r="A245" s="19">
        <v>25248</v>
      </c>
    </row>
    <row r="246" spans="1:1">
      <c r="A246" s="19">
        <v>20865</v>
      </c>
    </row>
    <row r="247" spans="1:1">
      <c r="A247" s="19">
        <v>27074</v>
      </c>
    </row>
    <row r="248" spans="1:1">
      <c r="A248" s="19">
        <v>27804</v>
      </c>
    </row>
    <row r="249" spans="1:1">
      <c r="A249" s="19">
        <v>25978</v>
      </c>
    </row>
    <row r="250" spans="1:1">
      <c r="A250" s="19">
        <v>28900</v>
      </c>
    </row>
    <row r="251" spans="1:1">
      <c r="A251" s="19">
        <v>30361</v>
      </c>
    </row>
    <row r="252" spans="1:1">
      <c r="A252" s="19">
        <v>20865</v>
      </c>
    </row>
    <row r="253" spans="1:1">
      <c r="A253" s="19">
        <v>28535</v>
      </c>
    </row>
    <row r="254" spans="1:1">
      <c r="A254" s="19">
        <v>25613</v>
      </c>
    </row>
    <row r="255" spans="1:1">
      <c r="A255" s="19">
        <v>22691</v>
      </c>
    </row>
    <row r="256" spans="1:1">
      <c r="A256" s="19">
        <v>29265</v>
      </c>
    </row>
    <row r="257" spans="1:1">
      <c r="A257" s="19">
        <v>28900</v>
      </c>
    </row>
    <row r="258" spans="1:1">
      <c r="A258" s="19">
        <v>25613</v>
      </c>
    </row>
    <row r="259" spans="1:1">
      <c r="A259" s="19">
        <v>33283</v>
      </c>
    </row>
    <row r="260" spans="1:1">
      <c r="A260" s="19">
        <v>28535</v>
      </c>
    </row>
    <row r="261" spans="1:1">
      <c r="A261" s="19">
        <v>29996</v>
      </c>
    </row>
    <row r="262" spans="1:1">
      <c r="A262" s="19">
        <v>17943</v>
      </c>
    </row>
    <row r="263" spans="1:1">
      <c r="A263" s="19">
        <v>26709</v>
      </c>
    </row>
    <row r="264" spans="1:1">
      <c r="A264" s="19">
        <v>19769</v>
      </c>
    </row>
    <row r="265" spans="1:1">
      <c r="A265" s="19">
        <v>23421</v>
      </c>
    </row>
    <row r="266" spans="1:1">
      <c r="A266" s="19">
        <v>20865</v>
      </c>
    </row>
    <row r="267" spans="1:1">
      <c r="A267" s="19">
        <v>21595</v>
      </c>
    </row>
    <row r="268" spans="1:1">
      <c r="A268" s="19">
        <v>18673</v>
      </c>
    </row>
    <row r="269" spans="1:1">
      <c r="A269" s="19">
        <v>21960</v>
      </c>
    </row>
    <row r="270" spans="1:1">
      <c r="A270" s="19">
        <v>21595</v>
      </c>
    </row>
    <row r="271" spans="1:1">
      <c r="A271" s="19">
        <v>31092</v>
      </c>
    </row>
    <row r="272" spans="1:1">
      <c r="A272" s="19">
        <v>28535</v>
      </c>
    </row>
    <row r="273" spans="1:1">
      <c r="A273" s="19">
        <v>32187</v>
      </c>
    </row>
    <row r="274" spans="1:1">
      <c r="A274" s="19">
        <v>32553</v>
      </c>
    </row>
    <row r="275" spans="1:1">
      <c r="A275" s="19">
        <v>32553</v>
      </c>
    </row>
    <row r="276" spans="1:1">
      <c r="A276" s="19">
        <v>31092</v>
      </c>
    </row>
    <row r="277" spans="1:1">
      <c r="A277" s="19">
        <v>31457</v>
      </c>
    </row>
    <row r="278" spans="1:1">
      <c r="A278" s="19">
        <v>31457</v>
      </c>
    </row>
    <row r="279" spans="1:1">
      <c r="A279" s="19">
        <v>30726</v>
      </c>
    </row>
    <row r="280" spans="1:1">
      <c r="A280" s="19">
        <v>27439</v>
      </c>
    </row>
    <row r="281" spans="1:1">
      <c r="A281" s="19">
        <v>28900</v>
      </c>
    </row>
    <row r="282" spans="1:1">
      <c r="A282" s="19">
        <v>33648</v>
      </c>
    </row>
    <row r="283" spans="1:1">
      <c r="A283" s="19">
        <v>26343</v>
      </c>
    </row>
    <row r="284" spans="1:1">
      <c r="A284" s="19">
        <v>24882</v>
      </c>
    </row>
    <row r="285" spans="1:1">
      <c r="A285" s="19">
        <v>22691</v>
      </c>
    </row>
    <row r="286" spans="1:1">
      <c r="A286" s="19">
        <v>27804</v>
      </c>
    </row>
    <row r="287" spans="1:1">
      <c r="A287" s="19">
        <v>21960</v>
      </c>
    </row>
    <row r="288" spans="1:1">
      <c r="A288" s="19">
        <v>20865</v>
      </c>
    </row>
    <row r="289" spans="1:1">
      <c r="A289" s="19">
        <v>21595</v>
      </c>
    </row>
    <row r="290" spans="1:1">
      <c r="A290" s="19">
        <v>25613</v>
      </c>
    </row>
    <row r="291" spans="1:1">
      <c r="A291" s="19">
        <v>28170</v>
      </c>
    </row>
    <row r="292" spans="1:1">
      <c r="A292" s="19">
        <v>29265</v>
      </c>
    </row>
    <row r="293" spans="1:1">
      <c r="A293" s="19">
        <v>25978</v>
      </c>
    </row>
    <row r="294" spans="1:1">
      <c r="A294" s="19">
        <v>30361</v>
      </c>
    </row>
    <row r="295" spans="1:1">
      <c r="A295" s="19">
        <v>27074</v>
      </c>
    </row>
    <row r="296" spans="1:1">
      <c r="A296" s="19">
        <v>27804</v>
      </c>
    </row>
    <row r="297" spans="1:1">
      <c r="A297" s="19">
        <v>25978</v>
      </c>
    </row>
    <row r="298" spans="1:1">
      <c r="A298" s="19">
        <v>23787</v>
      </c>
    </row>
    <row r="299" spans="1:1">
      <c r="A299" s="19">
        <v>28170</v>
      </c>
    </row>
    <row r="300" spans="1:1">
      <c r="A300" s="19">
        <v>27439</v>
      </c>
    </row>
    <row r="301" spans="1:1">
      <c r="A301" s="19">
        <v>30361</v>
      </c>
    </row>
    <row r="302" spans="1:1">
      <c r="A302" s="19">
        <v>17577</v>
      </c>
    </row>
    <row r="303" spans="1:1">
      <c r="A303" s="19">
        <v>21595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29"/>
  <sheetViews>
    <sheetView zoomScale="70" zoomScaleNormal="70" workbookViewId="0">
      <selection activeCell="C2" sqref="C2:O14"/>
    </sheetView>
  </sheetViews>
  <sheetFormatPr defaultRowHeight="15"/>
  <cols>
    <col min="3" max="3" width="17.42578125" customWidth="1"/>
    <col min="4" max="4" width="9.140625" style="18" customWidth="1"/>
    <col min="5" max="5" width="10.5703125" customWidth="1"/>
    <col min="6" max="6" width="6.85546875" customWidth="1"/>
    <col min="7" max="7" width="7.140625" customWidth="1"/>
    <col min="8" max="8" width="8.28515625" customWidth="1"/>
    <col min="9" max="9" width="9.5703125" customWidth="1"/>
    <col min="10" max="10" width="7.42578125" customWidth="1"/>
    <col min="11" max="11" width="6.42578125" customWidth="1"/>
    <col min="12" max="12" width="7.7109375" customWidth="1"/>
    <col min="13" max="13" width="6.85546875" customWidth="1"/>
    <col min="14" max="14" width="9.85546875" customWidth="1"/>
    <col min="15" max="15" width="9.28515625" customWidth="1"/>
    <col min="16" max="19" width="13" customWidth="1"/>
    <col min="21" max="21" width="10.28515625" customWidth="1"/>
    <col min="22" max="22" width="11" customWidth="1"/>
  </cols>
  <sheetData>
    <row r="2" spans="3:25">
      <c r="C2" s="15"/>
      <c r="D2" s="43" t="s">
        <v>19</v>
      </c>
      <c r="E2" s="42" t="s">
        <v>20</v>
      </c>
      <c r="F2" s="42" t="s">
        <v>21</v>
      </c>
      <c r="G2" s="42" t="s">
        <v>22</v>
      </c>
      <c r="H2" s="42" t="s">
        <v>23</v>
      </c>
      <c r="I2" s="42" t="s">
        <v>24</v>
      </c>
      <c r="J2" s="42" t="s">
        <v>25</v>
      </c>
      <c r="K2" s="42" t="s">
        <v>26</v>
      </c>
      <c r="L2" s="42" t="s">
        <v>27</v>
      </c>
      <c r="M2" s="42" t="s">
        <v>28</v>
      </c>
      <c r="N2" s="42" t="s">
        <v>29</v>
      </c>
      <c r="O2" s="42" t="s">
        <v>30</v>
      </c>
      <c r="R2">
        <v>3</v>
      </c>
      <c r="T2">
        <v>10</v>
      </c>
      <c r="U2">
        <v>1</v>
      </c>
      <c r="V2" t="s">
        <v>51</v>
      </c>
      <c r="X2" s="5">
        <v>1</v>
      </c>
      <c r="Y2" s="5" t="s">
        <v>19</v>
      </c>
    </row>
    <row r="3" spans="3:25">
      <c r="C3" s="42" t="s">
        <v>51</v>
      </c>
      <c r="D3" s="41">
        <v>3</v>
      </c>
      <c r="E3" s="41">
        <v>2</v>
      </c>
      <c r="F3" s="41">
        <v>2</v>
      </c>
      <c r="G3" s="41">
        <v>3</v>
      </c>
      <c r="H3" s="41">
        <v>1</v>
      </c>
      <c r="I3" s="41">
        <v>3</v>
      </c>
      <c r="J3" s="41">
        <v>0</v>
      </c>
      <c r="K3" s="41">
        <v>1</v>
      </c>
      <c r="L3" s="41">
        <v>3</v>
      </c>
      <c r="M3" s="41">
        <v>1</v>
      </c>
      <c r="N3" s="41">
        <v>2</v>
      </c>
      <c r="O3" s="41">
        <v>3</v>
      </c>
      <c r="Q3" t="str">
        <f>IF(R2=1,"Козерог",IF(R2=2,"водолей",IF(R2=3,"рыба",IF(R2=4,"овен",IF(R2=5,"телец",IF(R2=6,"близнец",IF(R2=7,"рак",IF(R2=8,"лев",IF(R2=9,"дева",IF(R2=10,"весы",IF(R2=11,"скорпион",IF(R2=12,"Стрелец"))))))))))))</f>
        <v>рыба</v>
      </c>
      <c r="S3" t="str">
        <f>IF(T2=1,"Крыса",IF(T2=2,"бык",IF(T2=3,"тигр",IF(T2=4,"кролик",IF(T2=5,"дракон",IF(T2=6,"змея",IF(T2=7,"лошадь",IF(T2=8,"баран",IF(T2=9,"обезьяна",IF(T2=10,"петух",IF(T2=11,"собака",IF(T2=12,"Кабан"))))))))))))</f>
        <v>петух</v>
      </c>
      <c r="U3">
        <v>2</v>
      </c>
      <c r="V3" t="s">
        <v>52</v>
      </c>
      <c r="X3" s="5">
        <v>2</v>
      </c>
      <c r="Y3" s="5" t="s">
        <v>20</v>
      </c>
    </row>
    <row r="4" spans="3:25">
      <c r="C4" s="42" t="s">
        <v>52</v>
      </c>
      <c r="D4" s="41">
        <v>4</v>
      </c>
      <c r="E4" s="41">
        <v>1</v>
      </c>
      <c r="F4" s="41">
        <v>2</v>
      </c>
      <c r="G4" s="41">
        <v>0</v>
      </c>
      <c r="H4" s="41">
        <v>2</v>
      </c>
      <c r="I4" s="41">
        <v>0</v>
      </c>
      <c r="J4" s="41">
        <v>2</v>
      </c>
      <c r="K4" s="41">
        <v>2</v>
      </c>
      <c r="L4" s="41">
        <v>1</v>
      </c>
      <c r="M4" s="41">
        <v>5</v>
      </c>
      <c r="N4" s="41">
        <v>2</v>
      </c>
      <c r="O4" s="41">
        <v>0</v>
      </c>
      <c r="U4">
        <v>3</v>
      </c>
      <c r="V4" t="s">
        <v>53</v>
      </c>
      <c r="X4" s="5">
        <v>3</v>
      </c>
      <c r="Y4" s="5" t="s">
        <v>21</v>
      </c>
    </row>
    <row r="5" spans="3:25">
      <c r="C5" s="42" t="s">
        <v>53</v>
      </c>
      <c r="D5" s="41">
        <v>3</v>
      </c>
      <c r="E5" s="41">
        <v>1</v>
      </c>
      <c r="F5" s="41">
        <v>5</v>
      </c>
      <c r="G5" s="41">
        <v>1</v>
      </c>
      <c r="H5" s="41">
        <v>2</v>
      </c>
      <c r="I5" s="41">
        <v>5</v>
      </c>
      <c r="J5" s="41">
        <v>1</v>
      </c>
      <c r="K5" s="41">
        <v>4</v>
      </c>
      <c r="L5" s="41">
        <v>3</v>
      </c>
      <c r="M5" s="41">
        <v>1</v>
      </c>
      <c r="N5" s="41">
        <v>2</v>
      </c>
      <c r="O5" s="41">
        <v>2</v>
      </c>
      <c r="U5">
        <v>4</v>
      </c>
      <c r="V5" t="s">
        <v>54</v>
      </c>
      <c r="X5" s="5">
        <v>4</v>
      </c>
      <c r="Y5" s="5" t="s">
        <v>22</v>
      </c>
    </row>
    <row r="6" spans="3:25">
      <c r="C6" s="42" t="s">
        <v>54</v>
      </c>
      <c r="D6" s="41">
        <v>0</v>
      </c>
      <c r="E6" s="41">
        <v>3</v>
      </c>
      <c r="F6" s="41">
        <v>0</v>
      </c>
      <c r="G6" s="41">
        <v>0</v>
      </c>
      <c r="H6" s="41">
        <v>1</v>
      </c>
      <c r="I6" s="41">
        <v>0</v>
      </c>
      <c r="J6" s="41">
        <v>2</v>
      </c>
      <c r="K6" s="41">
        <v>0</v>
      </c>
      <c r="L6" s="41">
        <v>0</v>
      </c>
      <c r="M6" s="41">
        <v>1</v>
      </c>
      <c r="N6" s="41">
        <v>0</v>
      </c>
      <c r="O6" s="41">
        <v>0</v>
      </c>
      <c r="U6">
        <v>5</v>
      </c>
      <c r="V6" t="s">
        <v>55</v>
      </c>
      <c r="X6" s="5">
        <v>5</v>
      </c>
      <c r="Y6" s="5" t="s">
        <v>23</v>
      </c>
    </row>
    <row r="7" spans="3:25">
      <c r="C7" s="42" t="s">
        <v>55</v>
      </c>
      <c r="D7" s="41">
        <v>1</v>
      </c>
      <c r="E7" s="41">
        <v>2</v>
      </c>
      <c r="F7" s="41">
        <v>4</v>
      </c>
      <c r="G7" s="41">
        <v>3</v>
      </c>
      <c r="H7" s="41">
        <v>2</v>
      </c>
      <c r="I7" s="41">
        <v>0</v>
      </c>
      <c r="J7" s="41">
        <v>2</v>
      </c>
      <c r="K7" s="41">
        <v>2</v>
      </c>
      <c r="L7" s="41">
        <v>5</v>
      </c>
      <c r="M7" s="41">
        <v>1</v>
      </c>
      <c r="N7" s="41">
        <v>1</v>
      </c>
      <c r="O7" s="41">
        <v>0</v>
      </c>
      <c r="U7">
        <v>6</v>
      </c>
      <c r="V7" t="s">
        <v>58</v>
      </c>
      <c r="X7" s="5">
        <v>6</v>
      </c>
      <c r="Y7" s="5" t="s">
        <v>24</v>
      </c>
    </row>
    <row r="8" spans="3:25">
      <c r="C8" s="42" t="s">
        <v>58</v>
      </c>
      <c r="D8" s="41">
        <v>3</v>
      </c>
      <c r="E8" s="41">
        <v>4</v>
      </c>
      <c r="F8" s="41">
        <v>2</v>
      </c>
      <c r="G8" s="41">
        <v>2</v>
      </c>
      <c r="H8" s="41">
        <v>2</v>
      </c>
      <c r="I8" s="41">
        <v>3</v>
      </c>
      <c r="J8" s="41">
        <v>6</v>
      </c>
      <c r="K8" s="41">
        <v>4</v>
      </c>
      <c r="L8" s="41">
        <v>4</v>
      </c>
      <c r="M8" s="41">
        <v>7</v>
      </c>
      <c r="N8" s="41">
        <v>4</v>
      </c>
      <c r="O8" s="41">
        <v>5</v>
      </c>
      <c r="U8">
        <v>7</v>
      </c>
      <c r="V8" t="s">
        <v>57</v>
      </c>
      <c r="X8" s="5">
        <v>7</v>
      </c>
      <c r="Y8" s="5" t="s">
        <v>25</v>
      </c>
    </row>
    <row r="9" spans="3:25">
      <c r="C9" s="42" t="s">
        <v>57</v>
      </c>
      <c r="D9" s="41">
        <v>1</v>
      </c>
      <c r="E9" s="41">
        <v>1</v>
      </c>
      <c r="F9" s="41">
        <v>2</v>
      </c>
      <c r="G9" s="41">
        <v>5</v>
      </c>
      <c r="H9" s="41">
        <v>4</v>
      </c>
      <c r="I9" s="41">
        <v>1</v>
      </c>
      <c r="J9" s="41">
        <v>2</v>
      </c>
      <c r="K9" s="41">
        <v>0</v>
      </c>
      <c r="L9" s="41">
        <v>2</v>
      </c>
      <c r="M9" s="41">
        <v>1</v>
      </c>
      <c r="N9" s="41">
        <v>2</v>
      </c>
      <c r="O9" s="41">
        <v>3</v>
      </c>
      <c r="U9">
        <v>8</v>
      </c>
      <c r="V9" t="s">
        <v>82</v>
      </c>
      <c r="X9" s="5">
        <v>8</v>
      </c>
      <c r="Y9" s="5" t="s">
        <v>26</v>
      </c>
    </row>
    <row r="10" spans="3:25">
      <c r="C10" s="42" t="s">
        <v>82</v>
      </c>
      <c r="D10" s="41">
        <v>1</v>
      </c>
      <c r="E10" s="41">
        <v>3</v>
      </c>
      <c r="F10" s="41">
        <v>3</v>
      </c>
      <c r="G10" s="41">
        <v>4</v>
      </c>
      <c r="H10" s="41">
        <v>1</v>
      </c>
      <c r="I10" s="41">
        <v>1</v>
      </c>
      <c r="J10" s="41">
        <v>3</v>
      </c>
      <c r="K10" s="41">
        <v>3</v>
      </c>
      <c r="L10" s="41">
        <v>1</v>
      </c>
      <c r="M10" s="41">
        <v>3</v>
      </c>
      <c r="N10" s="41">
        <v>1</v>
      </c>
      <c r="O10" s="41">
        <v>2</v>
      </c>
      <c r="U10">
        <v>9</v>
      </c>
      <c r="V10" t="s">
        <v>59</v>
      </c>
      <c r="X10" s="5">
        <v>9</v>
      </c>
      <c r="Y10" s="5" t="s">
        <v>27</v>
      </c>
    </row>
    <row r="11" spans="3:25">
      <c r="C11" s="42" t="s">
        <v>59</v>
      </c>
      <c r="D11" s="41">
        <v>3</v>
      </c>
      <c r="E11" s="41">
        <v>1</v>
      </c>
      <c r="F11" s="41">
        <v>1</v>
      </c>
      <c r="G11" s="41">
        <v>1</v>
      </c>
      <c r="H11" s="41">
        <v>1</v>
      </c>
      <c r="I11" s="41">
        <v>0</v>
      </c>
      <c r="J11" s="41">
        <v>2</v>
      </c>
      <c r="K11" s="41">
        <v>3</v>
      </c>
      <c r="L11" s="41">
        <v>0</v>
      </c>
      <c r="M11" s="41">
        <v>1</v>
      </c>
      <c r="N11" s="41">
        <v>1</v>
      </c>
      <c r="O11" s="41">
        <v>3</v>
      </c>
      <c r="U11">
        <v>10</v>
      </c>
      <c r="V11" t="s">
        <v>60</v>
      </c>
      <c r="X11" s="5">
        <v>10</v>
      </c>
      <c r="Y11" s="5" t="s">
        <v>28</v>
      </c>
    </row>
    <row r="12" spans="3:25">
      <c r="C12" s="42" t="s">
        <v>60</v>
      </c>
      <c r="D12" s="41">
        <v>4</v>
      </c>
      <c r="E12" s="41">
        <v>2</v>
      </c>
      <c r="F12" s="41">
        <v>6</v>
      </c>
      <c r="G12" s="41">
        <v>1</v>
      </c>
      <c r="H12" s="41">
        <v>2</v>
      </c>
      <c r="I12" s="41">
        <v>1</v>
      </c>
      <c r="J12" s="41">
        <v>3</v>
      </c>
      <c r="K12" s="41">
        <v>3</v>
      </c>
      <c r="L12" s="41">
        <v>3</v>
      </c>
      <c r="M12" s="41">
        <v>0</v>
      </c>
      <c r="N12" s="41">
        <v>3</v>
      </c>
      <c r="O12" s="41">
        <v>5</v>
      </c>
      <c r="R12" s="47">
        <f>H329</f>
        <v>6</v>
      </c>
      <c r="S12" s="47"/>
      <c r="U12">
        <v>11</v>
      </c>
      <c r="V12" t="s">
        <v>61</v>
      </c>
      <c r="X12" s="5">
        <v>11</v>
      </c>
      <c r="Y12" s="5" t="s">
        <v>29</v>
      </c>
    </row>
    <row r="13" spans="3:25">
      <c r="C13" s="42" t="s">
        <v>61</v>
      </c>
      <c r="D13" s="41">
        <v>1</v>
      </c>
      <c r="E13" s="41">
        <v>3</v>
      </c>
      <c r="F13" s="41">
        <v>4</v>
      </c>
      <c r="G13" s="41">
        <v>2</v>
      </c>
      <c r="H13" s="41">
        <v>2</v>
      </c>
      <c r="I13" s="41">
        <v>2</v>
      </c>
      <c r="J13" s="41">
        <v>1</v>
      </c>
      <c r="K13" s="41">
        <v>1</v>
      </c>
      <c r="L13" s="41">
        <v>1</v>
      </c>
      <c r="M13" s="41">
        <v>1</v>
      </c>
      <c r="N13" s="41">
        <v>2</v>
      </c>
      <c r="O13" s="41">
        <v>0</v>
      </c>
      <c r="R13" s="47"/>
      <c r="S13" s="47"/>
      <c r="U13">
        <v>12</v>
      </c>
      <c r="V13" t="s">
        <v>62</v>
      </c>
      <c r="X13" s="5">
        <v>12</v>
      </c>
      <c r="Y13" s="5" t="s">
        <v>30</v>
      </c>
    </row>
    <row r="14" spans="3:25">
      <c r="C14" s="42" t="s">
        <v>62</v>
      </c>
      <c r="D14" s="41">
        <v>2</v>
      </c>
      <c r="E14" s="41">
        <v>4</v>
      </c>
      <c r="F14" s="41">
        <v>4</v>
      </c>
      <c r="G14" s="41">
        <v>3</v>
      </c>
      <c r="H14" s="41">
        <v>1</v>
      </c>
      <c r="I14" s="41">
        <v>2</v>
      </c>
      <c r="J14" s="41">
        <v>2</v>
      </c>
      <c r="K14" s="41">
        <v>2</v>
      </c>
      <c r="L14" s="41">
        <v>0</v>
      </c>
      <c r="M14" s="41">
        <v>6</v>
      </c>
      <c r="N14" s="41">
        <v>1</v>
      </c>
      <c r="O14" s="41">
        <v>2</v>
      </c>
    </row>
    <row r="26" spans="1:33" ht="15.75">
      <c r="A26" s="14" t="s">
        <v>5</v>
      </c>
      <c r="B26" s="14" t="s">
        <v>0</v>
      </c>
      <c r="C26" s="14"/>
      <c r="D26" s="19" t="s">
        <v>1</v>
      </c>
      <c r="E26" s="14" t="s">
        <v>2</v>
      </c>
      <c r="F26" s="14" t="s">
        <v>107</v>
      </c>
      <c r="G26" s="14" t="s">
        <v>108</v>
      </c>
      <c r="H26" s="14"/>
      <c r="I26" s="14"/>
      <c r="J26" s="14"/>
      <c r="K26" s="14"/>
      <c r="L26" s="14"/>
      <c r="M26" s="14"/>
      <c r="N26" s="14"/>
      <c r="O26" s="14"/>
      <c r="P26" s="14"/>
      <c r="Q26" s="40" t="s">
        <v>111</v>
      </c>
      <c r="R26" s="14"/>
      <c r="S26" s="14"/>
      <c r="U26" s="15"/>
      <c r="V26" s="12" t="s">
        <v>9</v>
      </c>
      <c r="W26" s="12" t="s">
        <v>10</v>
      </c>
      <c r="X26" s="12" t="s">
        <v>11</v>
      </c>
      <c r="Y26" s="12" t="s">
        <v>12</v>
      </c>
      <c r="Z26" s="12" t="s">
        <v>32</v>
      </c>
      <c r="AA26" s="12" t="s">
        <v>14</v>
      </c>
      <c r="AB26" s="12" t="s">
        <v>15</v>
      </c>
      <c r="AC26" s="12" t="s">
        <v>33</v>
      </c>
      <c r="AD26" s="12" t="s">
        <v>34</v>
      </c>
      <c r="AE26" s="12" t="s">
        <v>35</v>
      </c>
    </row>
    <row r="27" spans="1:33">
      <c r="A27" s="14">
        <v>1</v>
      </c>
      <c r="B27" s="14">
        <v>96</v>
      </c>
      <c r="C27" s="14" t="s">
        <v>9</v>
      </c>
      <c r="D27" s="19">
        <v>24057</v>
      </c>
      <c r="E27" s="14" t="s">
        <v>3</v>
      </c>
      <c r="F27" s="14" t="s">
        <v>39</v>
      </c>
      <c r="G27" s="14" t="s">
        <v>58</v>
      </c>
      <c r="H27" s="14" t="b">
        <f>IF(Q$3=F27,IF(S$3=G27,1))</f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U27" s="15" t="s">
        <v>19</v>
      </c>
      <c r="V27" s="15">
        <v>6</v>
      </c>
      <c r="W27" s="15">
        <v>2</v>
      </c>
      <c r="X27" s="15">
        <v>1</v>
      </c>
      <c r="Y27" s="15">
        <v>1</v>
      </c>
      <c r="Z27" s="15">
        <v>6</v>
      </c>
      <c r="AA27" s="15">
        <v>2</v>
      </c>
      <c r="AB27" s="15">
        <v>3</v>
      </c>
      <c r="AC27" s="15">
        <v>0</v>
      </c>
      <c r="AD27" s="15">
        <v>1</v>
      </c>
      <c r="AE27" s="15">
        <v>4</v>
      </c>
      <c r="AG27" s="38">
        <v>5.6000000000000001E-2</v>
      </c>
    </row>
    <row r="28" spans="1:33">
      <c r="A28" s="14">
        <v>2</v>
      </c>
      <c r="B28" s="14">
        <v>259</v>
      </c>
      <c r="C28" s="14" t="s">
        <v>109</v>
      </c>
      <c r="D28" s="19">
        <v>29642</v>
      </c>
      <c r="E28" s="14" t="s">
        <v>3</v>
      </c>
      <c r="F28" s="14" t="s">
        <v>40</v>
      </c>
      <c r="G28" s="14" t="s">
        <v>60</v>
      </c>
      <c r="H28" s="14">
        <f t="shared" ref="H28:H91" si="0">IF(Q$3=F28,IF(S$3=G28,1))</f>
        <v>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U28" s="15" t="s">
        <v>20</v>
      </c>
      <c r="V28" s="15">
        <v>7</v>
      </c>
      <c r="W28" s="15">
        <v>1</v>
      </c>
      <c r="X28" s="15">
        <v>2</v>
      </c>
      <c r="Y28" s="15">
        <v>1</v>
      </c>
      <c r="Z28" s="15">
        <v>4</v>
      </c>
      <c r="AA28" s="15">
        <v>2</v>
      </c>
      <c r="AB28" s="15">
        <v>4</v>
      </c>
      <c r="AC28" s="15">
        <v>4</v>
      </c>
      <c r="AD28" s="15">
        <v>0</v>
      </c>
      <c r="AE28" s="15">
        <v>2</v>
      </c>
    </row>
    <row r="29" spans="1:33">
      <c r="A29" s="14">
        <v>3</v>
      </c>
      <c r="B29" s="14">
        <v>259</v>
      </c>
      <c r="C29" s="14" t="s">
        <v>109</v>
      </c>
      <c r="D29" s="19">
        <v>23084</v>
      </c>
      <c r="E29" s="14" t="s">
        <v>4</v>
      </c>
      <c r="F29" s="14" t="s">
        <v>40</v>
      </c>
      <c r="G29" s="14" t="s">
        <v>55</v>
      </c>
      <c r="H29" s="14" t="b">
        <f t="shared" si="0"/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U29" s="15" t="s">
        <v>21</v>
      </c>
      <c r="V29" s="15">
        <v>8</v>
      </c>
      <c r="W29" s="15">
        <v>2</v>
      </c>
      <c r="X29" s="15">
        <v>3</v>
      </c>
      <c r="Y29" s="15">
        <v>0</v>
      </c>
      <c r="Z29" s="15">
        <v>5</v>
      </c>
      <c r="AA29" s="15">
        <v>2</v>
      </c>
      <c r="AB29" s="15">
        <v>6</v>
      </c>
      <c r="AC29" s="15">
        <v>4</v>
      </c>
      <c r="AD29" s="15">
        <v>0</v>
      </c>
      <c r="AE29" s="15">
        <v>5</v>
      </c>
    </row>
    <row r="30" spans="1:33">
      <c r="A30" s="14">
        <v>4</v>
      </c>
      <c r="B30" s="14">
        <v>103</v>
      </c>
      <c r="C30" s="14" t="s">
        <v>10</v>
      </c>
      <c r="D30" s="19">
        <v>22764</v>
      </c>
      <c r="E30" s="14" t="s">
        <v>3</v>
      </c>
      <c r="F30" s="14" t="s">
        <v>41</v>
      </c>
      <c r="G30" s="14" t="s">
        <v>53</v>
      </c>
      <c r="H30" s="14" t="b">
        <f t="shared" si="0"/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U30" s="15" t="s">
        <v>22</v>
      </c>
      <c r="V30" s="15">
        <v>5</v>
      </c>
      <c r="W30" s="15">
        <v>5</v>
      </c>
      <c r="X30" s="15">
        <v>0</v>
      </c>
      <c r="Y30" s="15">
        <v>1</v>
      </c>
      <c r="Z30" s="15">
        <v>4</v>
      </c>
      <c r="AA30" s="15">
        <v>1</v>
      </c>
      <c r="AB30" s="15">
        <v>5</v>
      </c>
      <c r="AC30" s="15">
        <v>1</v>
      </c>
      <c r="AD30" s="15">
        <v>2</v>
      </c>
      <c r="AE30" s="15">
        <v>1</v>
      </c>
    </row>
    <row r="31" spans="1:33">
      <c r="A31" s="14">
        <v>5</v>
      </c>
      <c r="B31" s="14">
        <v>179</v>
      </c>
      <c r="C31" s="14" t="s">
        <v>15</v>
      </c>
      <c r="D31" s="19">
        <v>31224</v>
      </c>
      <c r="E31" s="14" t="s">
        <v>3</v>
      </c>
      <c r="F31" s="14" t="s">
        <v>42</v>
      </c>
      <c r="G31" s="14" t="s">
        <v>52</v>
      </c>
      <c r="H31" s="14" t="b">
        <f t="shared" si="0"/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U31" s="15" t="s">
        <v>23</v>
      </c>
      <c r="V31" s="15">
        <v>5</v>
      </c>
      <c r="W31" s="15">
        <v>3</v>
      </c>
      <c r="X31" s="15">
        <v>0</v>
      </c>
      <c r="Y31" s="15">
        <v>3</v>
      </c>
      <c r="Z31" s="15">
        <v>3</v>
      </c>
      <c r="AA31" s="15">
        <v>2</v>
      </c>
      <c r="AB31" s="15">
        <v>3</v>
      </c>
      <c r="AC31" s="15">
        <v>1</v>
      </c>
      <c r="AD31" s="15">
        <v>0</v>
      </c>
      <c r="AE31" s="15">
        <v>1</v>
      </c>
    </row>
    <row r="32" spans="1:33">
      <c r="A32" s="14">
        <v>6</v>
      </c>
      <c r="B32" s="14">
        <v>178</v>
      </c>
      <c r="C32" s="14" t="s">
        <v>14</v>
      </c>
      <c r="D32" s="19">
        <v>33013</v>
      </c>
      <c r="E32" s="14" t="s">
        <v>3</v>
      </c>
      <c r="F32" s="14" t="s">
        <v>41</v>
      </c>
      <c r="G32" s="14" t="s">
        <v>78</v>
      </c>
      <c r="H32" s="14" t="b">
        <f t="shared" si="0"/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U32" s="15" t="s">
        <v>24</v>
      </c>
      <c r="V32" s="15">
        <v>3</v>
      </c>
      <c r="W32" s="15">
        <v>3</v>
      </c>
      <c r="X32" s="15">
        <v>1</v>
      </c>
      <c r="Y32" s="15">
        <v>0</v>
      </c>
      <c r="Z32" s="15">
        <v>2</v>
      </c>
      <c r="AA32" s="15">
        <v>2</v>
      </c>
      <c r="AB32" s="15">
        <v>2</v>
      </c>
      <c r="AC32" s="15">
        <v>0</v>
      </c>
      <c r="AD32" s="15">
        <v>2</v>
      </c>
      <c r="AE32" s="15">
        <v>3</v>
      </c>
    </row>
    <row r="33" spans="1:31">
      <c r="A33" s="14">
        <v>7</v>
      </c>
      <c r="B33" s="14">
        <v>177</v>
      </c>
      <c r="C33" s="14" t="s">
        <v>13</v>
      </c>
      <c r="D33" s="19">
        <v>21296</v>
      </c>
      <c r="E33" s="14" t="s">
        <v>3</v>
      </c>
      <c r="F33" s="14" t="s">
        <v>41</v>
      </c>
      <c r="G33" s="14" t="s">
        <v>61</v>
      </c>
      <c r="H33" s="14" t="b">
        <f t="shared" si="0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U33" s="15" t="s">
        <v>25</v>
      </c>
      <c r="V33" s="15">
        <v>10</v>
      </c>
      <c r="W33" s="15">
        <v>3</v>
      </c>
      <c r="X33" s="15">
        <v>3</v>
      </c>
      <c r="Y33" s="15">
        <v>0</v>
      </c>
      <c r="Z33" s="15">
        <v>3</v>
      </c>
      <c r="AA33" s="15">
        <v>1</v>
      </c>
      <c r="AB33" s="15">
        <v>1</v>
      </c>
      <c r="AC33" s="15">
        <v>2</v>
      </c>
      <c r="AD33" s="15">
        <v>0</v>
      </c>
      <c r="AE33" s="15">
        <v>3</v>
      </c>
    </row>
    <row r="34" spans="1:31">
      <c r="A34" s="14">
        <v>8</v>
      </c>
      <c r="B34" s="14">
        <v>176</v>
      </c>
      <c r="C34" s="14" t="s">
        <v>12</v>
      </c>
      <c r="D34" s="19">
        <v>28577</v>
      </c>
      <c r="E34" s="14" t="s">
        <v>4</v>
      </c>
      <c r="F34" s="14" t="s">
        <v>22</v>
      </c>
      <c r="G34" s="14" t="s">
        <v>78</v>
      </c>
      <c r="H34" s="14" t="b">
        <f t="shared" si="0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U34" s="15" t="s">
        <v>26</v>
      </c>
      <c r="V34" s="15">
        <v>8</v>
      </c>
      <c r="W34" s="15">
        <v>3</v>
      </c>
      <c r="X34" s="15">
        <v>2</v>
      </c>
      <c r="Y34" s="15">
        <v>1</v>
      </c>
      <c r="Z34" s="15">
        <v>5</v>
      </c>
      <c r="AA34" s="15">
        <v>1</v>
      </c>
      <c r="AB34" s="15">
        <v>4</v>
      </c>
      <c r="AC34" s="15">
        <v>0</v>
      </c>
      <c r="AD34" s="15">
        <v>0</v>
      </c>
      <c r="AE34" s="15">
        <v>1</v>
      </c>
    </row>
    <row r="35" spans="1:31">
      <c r="A35" s="14">
        <v>9</v>
      </c>
      <c r="B35" s="14">
        <v>179</v>
      </c>
      <c r="C35" s="14" t="s">
        <v>15</v>
      </c>
      <c r="D35" s="19">
        <v>26364</v>
      </c>
      <c r="E35" s="14" t="s">
        <v>3</v>
      </c>
      <c r="F35" s="14" t="s">
        <v>40</v>
      </c>
      <c r="G35" s="14" t="s">
        <v>51</v>
      </c>
      <c r="H35" s="14" t="b">
        <f t="shared" si="0"/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U35" s="15" t="s">
        <v>27</v>
      </c>
      <c r="V35" s="15">
        <v>10</v>
      </c>
      <c r="W35" s="15">
        <v>0</v>
      </c>
      <c r="X35" s="15">
        <v>3</v>
      </c>
      <c r="Y35" s="15">
        <v>0</v>
      </c>
      <c r="Z35" s="15">
        <v>6</v>
      </c>
      <c r="AA35" s="15">
        <v>2</v>
      </c>
      <c r="AB35" s="15">
        <v>0</v>
      </c>
      <c r="AC35" s="15">
        <v>0</v>
      </c>
      <c r="AD35" s="15">
        <v>0</v>
      </c>
      <c r="AE35" s="15">
        <v>2</v>
      </c>
    </row>
    <row r="36" spans="1:31">
      <c r="A36" s="14">
        <v>10</v>
      </c>
      <c r="B36" s="14">
        <v>178</v>
      </c>
      <c r="C36" s="14" t="s">
        <v>14</v>
      </c>
      <c r="D36" s="19">
        <v>30394</v>
      </c>
      <c r="E36" s="14" t="s">
        <v>3</v>
      </c>
      <c r="F36" s="14" t="s">
        <v>40</v>
      </c>
      <c r="G36" s="14" t="s">
        <v>62</v>
      </c>
      <c r="H36" s="14" t="b">
        <f t="shared" si="0"/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U36" s="15" t="s">
        <v>28</v>
      </c>
      <c r="V36" s="15">
        <v>6</v>
      </c>
      <c r="W36" s="15">
        <v>2</v>
      </c>
      <c r="X36" s="15">
        <v>6</v>
      </c>
      <c r="Y36" s="15">
        <v>2</v>
      </c>
      <c r="Z36" s="15">
        <v>4</v>
      </c>
      <c r="AA36" s="15">
        <v>2</v>
      </c>
      <c r="AB36" s="15">
        <v>2</v>
      </c>
      <c r="AC36" s="15">
        <v>1</v>
      </c>
      <c r="AD36" s="15">
        <v>0</v>
      </c>
      <c r="AE36" s="15">
        <v>3</v>
      </c>
    </row>
    <row r="37" spans="1:31">
      <c r="A37" s="14">
        <v>11</v>
      </c>
      <c r="B37" s="14">
        <v>177</v>
      </c>
      <c r="C37" s="14" t="s">
        <v>13</v>
      </c>
      <c r="D37" s="19">
        <v>28565</v>
      </c>
      <c r="E37" s="14" t="s">
        <v>4</v>
      </c>
      <c r="F37" s="14" t="s">
        <v>40</v>
      </c>
      <c r="G37" s="14" t="s">
        <v>78</v>
      </c>
      <c r="H37" s="14" t="b">
        <f t="shared" si="0"/>
        <v>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U37" s="15" t="s">
        <v>29</v>
      </c>
      <c r="V37" s="15">
        <v>7</v>
      </c>
      <c r="W37" s="15">
        <v>2</v>
      </c>
      <c r="X37" s="15">
        <v>0</v>
      </c>
      <c r="Y37" s="15">
        <v>1</v>
      </c>
      <c r="Z37" s="15">
        <v>2</v>
      </c>
      <c r="AA37" s="15">
        <v>0</v>
      </c>
      <c r="AB37" s="15">
        <v>5</v>
      </c>
      <c r="AC37" s="15">
        <v>1</v>
      </c>
      <c r="AD37" s="15">
        <v>0</v>
      </c>
      <c r="AE37" s="15">
        <v>2</v>
      </c>
    </row>
    <row r="38" spans="1:31">
      <c r="A38" s="14">
        <v>12</v>
      </c>
      <c r="B38" s="14">
        <v>233</v>
      </c>
      <c r="C38" s="14" t="s">
        <v>16</v>
      </c>
      <c r="D38" s="19">
        <v>28845</v>
      </c>
      <c r="E38" s="14" t="s">
        <v>3</v>
      </c>
      <c r="F38" s="14" t="s">
        <v>43</v>
      </c>
      <c r="G38" s="14" t="s">
        <v>78</v>
      </c>
      <c r="H38" s="14" t="b">
        <f t="shared" si="0"/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U38" s="15" t="s">
        <v>30</v>
      </c>
      <c r="V38" s="15">
        <v>6</v>
      </c>
      <c r="W38" s="15">
        <v>2</v>
      </c>
      <c r="X38" s="15">
        <v>0</v>
      </c>
      <c r="Y38" s="15">
        <v>2</v>
      </c>
      <c r="Z38" s="15">
        <v>2</v>
      </c>
      <c r="AA38" s="15">
        <v>2</v>
      </c>
      <c r="AB38" s="15">
        <v>6</v>
      </c>
      <c r="AC38" s="15">
        <v>3</v>
      </c>
      <c r="AD38" s="15">
        <v>0</v>
      </c>
      <c r="AE38" s="15">
        <v>1</v>
      </c>
    </row>
    <row r="39" spans="1:31">
      <c r="A39" s="14">
        <v>13</v>
      </c>
      <c r="B39" s="14">
        <v>233</v>
      </c>
      <c r="C39" s="14" t="s">
        <v>16</v>
      </c>
      <c r="D39" s="19">
        <v>25188</v>
      </c>
      <c r="E39" s="14" t="s">
        <v>3</v>
      </c>
      <c r="F39" s="14" t="s">
        <v>43</v>
      </c>
      <c r="G39" s="14" t="s">
        <v>59</v>
      </c>
      <c r="H39" s="14" t="b">
        <f t="shared" si="0"/>
        <v>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31">
      <c r="A40" s="14">
        <v>14</v>
      </c>
      <c r="B40" s="14">
        <v>178</v>
      </c>
      <c r="C40" s="14" t="s">
        <v>14</v>
      </c>
      <c r="D40" s="19">
        <v>30346</v>
      </c>
      <c r="E40" s="14" t="s">
        <v>3</v>
      </c>
      <c r="F40" s="14" t="s">
        <v>44</v>
      </c>
      <c r="G40" s="14" t="s">
        <v>61</v>
      </c>
      <c r="H40" s="14" t="b">
        <f t="shared" si="0"/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31">
      <c r="A41" s="14">
        <v>15</v>
      </c>
      <c r="B41" s="14">
        <v>177</v>
      </c>
      <c r="C41" s="14" t="s">
        <v>13</v>
      </c>
      <c r="D41" s="19">
        <v>29941</v>
      </c>
      <c r="E41" s="14" t="s">
        <v>3</v>
      </c>
      <c r="F41" s="14" t="s">
        <v>43</v>
      </c>
      <c r="G41" s="14" t="s">
        <v>60</v>
      </c>
      <c r="H41" s="14" t="b">
        <f t="shared" si="0"/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U41" s="15"/>
      <c r="V41" s="12" t="s">
        <v>9</v>
      </c>
      <c r="W41" s="12" t="s">
        <v>10</v>
      </c>
      <c r="X41" s="12" t="s">
        <v>11</v>
      </c>
      <c r="Y41" s="12" t="s">
        <v>12</v>
      </c>
      <c r="Z41" s="12" t="s">
        <v>32</v>
      </c>
      <c r="AA41" s="12" t="s">
        <v>14</v>
      </c>
      <c r="AB41" s="12" t="s">
        <v>15</v>
      </c>
      <c r="AC41" s="12" t="s">
        <v>33</v>
      </c>
      <c r="AD41" s="12" t="s">
        <v>34</v>
      </c>
      <c r="AE41" s="12" t="s">
        <v>35</v>
      </c>
    </row>
    <row r="42" spans="1:31">
      <c r="A42" s="14">
        <v>16</v>
      </c>
      <c r="B42" s="14">
        <v>257</v>
      </c>
      <c r="C42" s="14" t="s">
        <v>110</v>
      </c>
      <c r="D42" s="19">
        <v>28283</v>
      </c>
      <c r="E42" s="14" t="s">
        <v>3</v>
      </c>
      <c r="F42" s="14" t="s">
        <v>45</v>
      </c>
      <c r="G42" s="14" t="s">
        <v>58</v>
      </c>
      <c r="H42" s="14" t="b">
        <f t="shared" si="0"/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U42" s="15" t="s">
        <v>51</v>
      </c>
      <c r="V42" s="15">
        <v>5</v>
      </c>
      <c r="W42" s="15">
        <v>0</v>
      </c>
      <c r="X42" s="15">
        <v>3</v>
      </c>
      <c r="Y42" s="15">
        <v>1</v>
      </c>
      <c r="Z42" s="15">
        <v>3</v>
      </c>
      <c r="AA42" s="15">
        <v>1</v>
      </c>
      <c r="AB42" s="15">
        <v>4</v>
      </c>
      <c r="AC42" s="15">
        <v>3</v>
      </c>
      <c r="AD42" s="15">
        <v>1</v>
      </c>
      <c r="AE42" s="15">
        <v>2</v>
      </c>
    </row>
    <row r="43" spans="1:31">
      <c r="A43" s="14">
        <v>17</v>
      </c>
      <c r="B43" s="14">
        <v>177</v>
      </c>
      <c r="C43" s="14" t="s">
        <v>13</v>
      </c>
      <c r="D43" s="19">
        <v>28238</v>
      </c>
      <c r="E43" s="14" t="s">
        <v>3</v>
      </c>
      <c r="F43" s="14" t="s">
        <v>41</v>
      </c>
      <c r="G43" s="14" t="s">
        <v>58</v>
      </c>
      <c r="H43" s="14" t="b">
        <f t="shared" si="0"/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U43" s="15" t="s">
        <v>52</v>
      </c>
      <c r="V43" s="15">
        <v>3</v>
      </c>
      <c r="W43" s="15">
        <v>3</v>
      </c>
      <c r="X43" s="15">
        <v>1</v>
      </c>
      <c r="Y43" s="15">
        <v>2</v>
      </c>
      <c r="Z43" s="15">
        <v>3</v>
      </c>
      <c r="AA43" s="15">
        <v>0</v>
      </c>
      <c r="AB43" s="15">
        <v>7</v>
      </c>
      <c r="AC43" s="15">
        <v>1</v>
      </c>
      <c r="AD43" s="15">
        <v>1</v>
      </c>
      <c r="AE43" s="15">
        <v>0</v>
      </c>
    </row>
    <row r="44" spans="1:31">
      <c r="A44" s="14">
        <v>18</v>
      </c>
      <c r="B44" s="14">
        <v>179</v>
      </c>
      <c r="C44" s="14" t="s">
        <v>15</v>
      </c>
      <c r="D44" s="19">
        <v>29648</v>
      </c>
      <c r="E44" s="14" t="s">
        <v>3</v>
      </c>
      <c r="F44" s="14" t="s">
        <v>40</v>
      </c>
      <c r="G44" s="14" t="s">
        <v>60</v>
      </c>
      <c r="H44" s="14">
        <f t="shared" si="0"/>
        <v>1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U44" s="15" t="s">
        <v>53</v>
      </c>
      <c r="V44" s="15">
        <v>7</v>
      </c>
      <c r="W44" s="15">
        <v>7</v>
      </c>
      <c r="X44" s="15">
        <v>1</v>
      </c>
      <c r="Y44" s="15">
        <v>0</v>
      </c>
      <c r="Z44" s="15">
        <v>6</v>
      </c>
      <c r="AA44" s="15">
        <v>3</v>
      </c>
      <c r="AB44" s="15">
        <v>1</v>
      </c>
      <c r="AC44" s="15">
        <v>2</v>
      </c>
      <c r="AD44" s="15">
        <v>0</v>
      </c>
      <c r="AE44" s="15">
        <v>3</v>
      </c>
    </row>
    <row r="45" spans="1:31">
      <c r="A45" s="14">
        <v>19</v>
      </c>
      <c r="B45" s="14">
        <v>177</v>
      </c>
      <c r="C45" s="14" t="s">
        <v>13</v>
      </c>
      <c r="D45" s="19">
        <v>25624</v>
      </c>
      <c r="E45" s="14" t="s">
        <v>3</v>
      </c>
      <c r="F45" s="14" t="s">
        <v>40</v>
      </c>
      <c r="G45" s="14" t="s">
        <v>61</v>
      </c>
      <c r="H45" s="14" t="b">
        <f t="shared" si="0"/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U45" s="15" t="s">
        <v>54</v>
      </c>
      <c r="V45" s="15">
        <v>2</v>
      </c>
      <c r="W45" s="15">
        <v>1</v>
      </c>
      <c r="X45" s="15">
        <v>1</v>
      </c>
      <c r="Y45" s="15">
        <v>1</v>
      </c>
      <c r="Z45" s="15">
        <v>1</v>
      </c>
      <c r="AA45" s="15">
        <v>0</v>
      </c>
      <c r="AB45" s="15">
        <v>0</v>
      </c>
      <c r="AC45" s="15">
        <v>1</v>
      </c>
      <c r="AD45" s="15">
        <v>0</v>
      </c>
      <c r="AE45" s="15">
        <v>0</v>
      </c>
    </row>
    <row r="46" spans="1:31">
      <c r="A46" s="14">
        <v>20</v>
      </c>
      <c r="B46" s="14">
        <v>177</v>
      </c>
      <c r="C46" s="14" t="s">
        <v>13</v>
      </c>
      <c r="D46" s="19">
        <v>19245</v>
      </c>
      <c r="E46" s="14" t="s">
        <v>3</v>
      </c>
      <c r="F46" s="14" t="s">
        <v>46</v>
      </c>
      <c r="G46" s="14" t="s">
        <v>55</v>
      </c>
      <c r="H46" s="14" t="b">
        <f t="shared" si="0"/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U46" s="15" t="s">
        <v>55</v>
      </c>
      <c r="V46" s="15">
        <v>6</v>
      </c>
      <c r="W46" s="15">
        <v>3</v>
      </c>
      <c r="X46" s="15">
        <v>2</v>
      </c>
      <c r="Y46" s="15">
        <v>0</v>
      </c>
      <c r="Z46" s="15">
        <v>4</v>
      </c>
      <c r="AA46" s="15">
        <v>0</v>
      </c>
      <c r="AB46" s="15">
        <v>2</v>
      </c>
      <c r="AC46" s="15">
        <v>4</v>
      </c>
      <c r="AD46" s="15">
        <v>0</v>
      </c>
      <c r="AE46" s="15">
        <v>2</v>
      </c>
    </row>
    <row r="47" spans="1:31">
      <c r="A47" s="14">
        <v>21</v>
      </c>
      <c r="B47" s="14">
        <v>177</v>
      </c>
      <c r="C47" s="14" t="s">
        <v>13</v>
      </c>
      <c r="D47" s="19">
        <v>22702</v>
      </c>
      <c r="E47" s="14" t="s">
        <v>4</v>
      </c>
      <c r="F47" s="14" t="s">
        <v>40</v>
      </c>
      <c r="G47" s="14" t="s">
        <v>53</v>
      </c>
      <c r="H47" s="14" t="b">
        <f t="shared" si="0"/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U47" s="15" t="s">
        <v>58</v>
      </c>
      <c r="V47" s="15">
        <v>14</v>
      </c>
      <c r="W47" s="15">
        <v>4</v>
      </c>
      <c r="X47" s="15">
        <v>2</v>
      </c>
      <c r="Y47" s="15">
        <v>3</v>
      </c>
      <c r="Z47" s="15">
        <v>5</v>
      </c>
      <c r="AA47" s="15">
        <v>2</v>
      </c>
      <c r="AB47" s="15">
        <v>5</v>
      </c>
      <c r="AC47" s="15">
        <v>3</v>
      </c>
      <c r="AD47" s="15">
        <v>2</v>
      </c>
      <c r="AE47" s="15">
        <v>6</v>
      </c>
    </row>
    <row r="48" spans="1:31">
      <c r="A48" s="14">
        <v>22</v>
      </c>
      <c r="B48" s="14">
        <v>259</v>
      </c>
      <c r="C48" s="14" t="s">
        <v>109</v>
      </c>
      <c r="D48" s="19">
        <v>19778</v>
      </c>
      <c r="E48" s="14" t="s">
        <v>3</v>
      </c>
      <c r="F48" s="14" t="s">
        <v>40</v>
      </c>
      <c r="G48" s="14" t="s">
        <v>78</v>
      </c>
      <c r="H48" s="14" t="b">
        <f t="shared" si="0"/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U48" s="15" t="s">
        <v>57</v>
      </c>
      <c r="V48" s="15">
        <v>4</v>
      </c>
      <c r="W48" s="15">
        <v>2</v>
      </c>
      <c r="X48" s="15">
        <v>2</v>
      </c>
      <c r="Y48" s="15">
        <v>3</v>
      </c>
      <c r="Z48" s="15">
        <v>3</v>
      </c>
      <c r="AA48" s="15">
        <v>2</v>
      </c>
      <c r="AB48" s="15">
        <v>5</v>
      </c>
      <c r="AC48" s="15">
        <v>1</v>
      </c>
      <c r="AD48" s="15">
        <v>0</v>
      </c>
      <c r="AE48" s="15">
        <v>1</v>
      </c>
    </row>
    <row r="49" spans="1:31">
      <c r="A49" s="14">
        <v>23</v>
      </c>
      <c r="B49" s="14">
        <v>177</v>
      </c>
      <c r="C49" s="14" t="s">
        <v>13</v>
      </c>
      <c r="D49" s="19">
        <v>29650</v>
      </c>
      <c r="E49" s="14" t="s">
        <v>3</v>
      </c>
      <c r="F49" s="14" t="s">
        <v>40</v>
      </c>
      <c r="G49" s="14" t="s">
        <v>60</v>
      </c>
      <c r="H49" s="14">
        <f t="shared" si="0"/>
        <v>1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U49" s="15" t="s">
        <v>82</v>
      </c>
      <c r="V49" s="15">
        <v>6</v>
      </c>
      <c r="W49" s="15">
        <v>2</v>
      </c>
      <c r="X49" s="15">
        <v>3</v>
      </c>
      <c r="Y49" s="15">
        <v>0</v>
      </c>
      <c r="Z49" s="15">
        <v>4</v>
      </c>
      <c r="AA49" s="15">
        <v>2</v>
      </c>
      <c r="AB49" s="15">
        <v>6</v>
      </c>
      <c r="AC49" s="15">
        <v>1</v>
      </c>
      <c r="AD49" s="15">
        <v>0</v>
      </c>
      <c r="AE49" s="15">
        <v>2</v>
      </c>
    </row>
    <row r="50" spans="1:31">
      <c r="A50" s="14">
        <v>24</v>
      </c>
      <c r="B50" s="14">
        <v>259</v>
      </c>
      <c r="C50" s="14" t="s">
        <v>109</v>
      </c>
      <c r="D50" s="19">
        <v>28021</v>
      </c>
      <c r="E50" s="14" t="s">
        <v>3</v>
      </c>
      <c r="F50" s="14" t="s">
        <v>46</v>
      </c>
      <c r="G50" s="14" t="s">
        <v>58</v>
      </c>
      <c r="H50" s="14" t="b">
        <f t="shared" si="0"/>
        <v>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U50" s="15" t="s">
        <v>59</v>
      </c>
      <c r="V50" s="15">
        <v>6</v>
      </c>
      <c r="W50" s="15">
        <v>0</v>
      </c>
      <c r="X50" s="15">
        <v>0</v>
      </c>
      <c r="Y50" s="15">
        <v>0</v>
      </c>
      <c r="Z50" s="15">
        <v>4</v>
      </c>
      <c r="AA50" s="15">
        <v>1</v>
      </c>
      <c r="AB50" s="15">
        <v>3</v>
      </c>
      <c r="AC50" s="15">
        <v>1</v>
      </c>
      <c r="AD50" s="15">
        <v>0</v>
      </c>
      <c r="AE50" s="15">
        <v>2</v>
      </c>
    </row>
    <row r="51" spans="1:31">
      <c r="A51" s="14">
        <v>25</v>
      </c>
      <c r="B51" s="14">
        <v>162</v>
      </c>
      <c r="C51" s="14" t="b">
        <v>0</v>
      </c>
      <c r="D51" s="19">
        <v>31024</v>
      </c>
      <c r="E51" s="14" t="s">
        <v>3</v>
      </c>
      <c r="F51" s="14" t="s">
        <v>43</v>
      </c>
      <c r="G51" s="14" t="s">
        <v>51</v>
      </c>
      <c r="H51" s="14" t="b">
        <f t="shared" si="0"/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U51" s="15" t="s">
        <v>60</v>
      </c>
      <c r="V51" s="15">
        <v>11</v>
      </c>
      <c r="W51" s="15">
        <v>2</v>
      </c>
      <c r="X51" s="15">
        <v>2</v>
      </c>
      <c r="Y51" s="15">
        <v>2</v>
      </c>
      <c r="Z51" s="15">
        <v>6</v>
      </c>
      <c r="AA51" s="15">
        <v>2</v>
      </c>
      <c r="AB51" s="15">
        <v>6</v>
      </c>
      <c r="AC51" s="15">
        <v>0</v>
      </c>
      <c r="AD51" s="15">
        <v>0</v>
      </c>
      <c r="AE51" s="15">
        <v>2</v>
      </c>
    </row>
    <row r="52" spans="1:31">
      <c r="A52" s="14">
        <v>26</v>
      </c>
      <c r="B52" s="14">
        <v>176</v>
      </c>
      <c r="C52" s="14" t="s">
        <v>12</v>
      </c>
      <c r="D52" s="19">
        <v>31809</v>
      </c>
      <c r="E52" s="14" t="s">
        <v>4</v>
      </c>
      <c r="F52" s="14" t="s">
        <v>44</v>
      </c>
      <c r="G52" s="14" t="s">
        <v>54</v>
      </c>
      <c r="H52" s="14" t="b">
        <f t="shared" si="0"/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U52" s="15" t="s">
        <v>61</v>
      </c>
      <c r="V52" s="15">
        <v>6</v>
      </c>
      <c r="W52" s="15">
        <v>1</v>
      </c>
      <c r="X52" s="15">
        <v>1</v>
      </c>
      <c r="Y52" s="15">
        <v>0</v>
      </c>
      <c r="Z52" s="15">
        <v>4</v>
      </c>
      <c r="AA52" s="15">
        <v>2</v>
      </c>
      <c r="AB52" s="15">
        <v>2</v>
      </c>
      <c r="AC52" s="15">
        <v>0</v>
      </c>
      <c r="AD52" s="15">
        <v>1</v>
      </c>
      <c r="AE52" s="15">
        <v>3</v>
      </c>
    </row>
    <row r="53" spans="1:31">
      <c r="A53" s="14">
        <v>27</v>
      </c>
      <c r="B53" s="14">
        <v>233</v>
      </c>
      <c r="C53" s="14" t="s">
        <v>16</v>
      </c>
      <c r="D53" s="19">
        <v>33300</v>
      </c>
      <c r="E53" s="14" t="s">
        <v>3</v>
      </c>
      <c r="F53" s="14" t="s">
        <v>40</v>
      </c>
      <c r="G53" s="14" t="s">
        <v>82</v>
      </c>
      <c r="H53" s="14" t="b">
        <f t="shared" si="0"/>
        <v>0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U53" s="15" t="s">
        <v>62</v>
      </c>
      <c r="V53" s="15">
        <v>11</v>
      </c>
      <c r="W53" s="15">
        <v>3</v>
      </c>
      <c r="X53" s="15">
        <v>3</v>
      </c>
      <c r="Y53" s="15">
        <v>0</v>
      </c>
      <c r="Z53" s="15">
        <v>3</v>
      </c>
      <c r="AA53" s="15">
        <v>4</v>
      </c>
      <c r="AB53" s="15">
        <v>0</v>
      </c>
      <c r="AC53" s="15">
        <v>0</v>
      </c>
      <c r="AD53" s="15">
        <v>0</v>
      </c>
      <c r="AE53" s="15">
        <v>5</v>
      </c>
    </row>
    <row r="54" spans="1:31">
      <c r="A54" s="14">
        <v>28</v>
      </c>
      <c r="B54" s="14">
        <v>233</v>
      </c>
      <c r="C54" s="14" t="s">
        <v>16</v>
      </c>
      <c r="D54" s="19">
        <v>23774</v>
      </c>
      <c r="E54" s="14" t="s">
        <v>3</v>
      </c>
      <c r="F54" s="14" t="s">
        <v>44</v>
      </c>
      <c r="G54" s="14" t="s">
        <v>55</v>
      </c>
      <c r="H54" s="14" t="b">
        <f t="shared" si="0"/>
        <v>0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31">
      <c r="A55" s="14">
        <v>29</v>
      </c>
      <c r="B55" s="14">
        <v>177</v>
      </c>
      <c r="C55" s="14" t="s">
        <v>13</v>
      </c>
      <c r="D55" s="19">
        <v>30698</v>
      </c>
      <c r="E55" s="14" t="s">
        <v>3</v>
      </c>
      <c r="F55" s="14" t="s">
        <v>19</v>
      </c>
      <c r="G55" s="14" t="s">
        <v>62</v>
      </c>
      <c r="H55" s="14" t="b">
        <f t="shared" si="0"/>
        <v>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31">
      <c r="A56" s="14">
        <v>30</v>
      </c>
      <c r="B56" s="14">
        <v>177</v>
      </c>
      <c r="C56" s="14" t="s">
        <v>13</v>
      </c>
      <c r="D56" s="19">
        <v>29221</v>
      </c>
      <c r="E56" s="14" t="s">
        <v>3</v>
      </c>
      <c r="F56" s="14" t="s">
        <v>19</v>
      </c>
      <c r="G56" s="14" t="s">
        <v>82</v>
      </c>
      <c r="H56" s="14" t="b">
        <f t="shared" si="0"/>
        <v>0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31">
      <c r="A57" s="14">
        <v>31</v>
      </c>
      <c r="B57" s="14">
        <v>175</v>
      </c>
      <c r="C57" s="14" t="s">
        <v>11</v>
      </c>
      <c r="D57" s="19">
        <v>34212</v>
      </c>
      <c r="E57" s="14" t="s">
        <v>3</v>
      </c>
      <c r="F57" s="14" t="s">
        <v>46</v>
      </c>
      <c r="G57" s="14" t="s">
        <v>60</v>
      </c>
      <c r="H57" s="14" t="b">
        <f t="shared" si="0"/>
        <v>0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31">
      <c r="A58" s="14">
        <v>32</v>
      </c>
      <c r="B58" s="14">
        <v>175</v>
      </c>
      <c r="C58" s="14" t="s">
        <v>11</v>
      </c>
      <c r="D58" s="19">
        <v>25263</v>
      </c>
      <c r="E58" s="14" t="s">
        <v>3</v>
      </c>
      <c r="F58" s="14" t="s">
        <v>40</v>
      </c>
      <c r="G58" s="14" t="s">
        <v>60</v>
      </c>
      <c r="H58" s="14">
        <f t="shared" si="0"/>
        <v>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31">
      <c r="A59" s="14">
        <v>33</v>
      </c>
      <c r="B59" s="14">
        <v>175</v>
      </c>
      <c r="C59" s="14" t="s">
        <v>11</v>
      </c>
      <c r="D59" s="19">
        <v>17917</v>
      </c>
      <c r="E59" s="14" t="s">
        <v>3</v>
      </c>
      <c r="F59" s="14" t="s">
        <v>19</v>
      </c>
      <c r="G59" s="14" t="s">
        <v>51</v>
      </c>
      <c r="H59" s="14" t="b">
        <f t="shared" si="0"/>
        <v>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31">
      <c r="A60" s="14">
        <v>34</v>
      </c>
      <c r="B60" s="14">
        <v>179</v>
      </c>
      <c r="C60" s="14" t="s">
        <v>15</v>
      </c>
      <c r="D60" s="19">
        <v>29757</v>
      </c>
      <c r="E60" s="14" t="s">
        <v>3</v>
      </c>
      <c r="F60" s="14" t="s">
        <v>45</v>
      </c>
      <c r="G60" s="14" t="s">
        <v>60</v>
      </c>
      <c r="H60" s="14" t="b">
        <f t="shared" si="0"/>
        <v>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31">
      <c r="A61" s="14">
        <v>35</v>
      </c>
      <c r="B61" s="14">
        <v>177</v>
      </c>
      <c r="C61" s="14" t="s">
        <v>13</v>
      </c>
      <c r="D61" s="19">
        <v>22925</v>
      </c>
      <c r="E61" s="14" t="s">
        <v>3</v>
      </c>
      <c r="F61" s="14" t="s">
        <v>47</v>
      </c>
      <c r="G61" s="14" t="s">
        <v>53</v>
      </c>
      <c r="H61" s="14" t="b">
        <f t="shared" si="0"/>
        <v>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31">
      <c r="A62" s="14">
        <v>36</v>
      </c>
      <c r="B62" s="14">
        <v>259</v>
      </c>
      <c r="C62" s="14" t="s">
        <v>109</v>
      </c>
      <c r="D62" s="19">
        <v>26447</v>
      </c>
      <c r="E62" s="14" t="s">
        <v>3</v>
      </c>
      <c r="F62" s="14" t="s">
        <v>45</v>
      </c>
      <c r="G62" s="14" t="s">
        <v>51</v>
      </c>
      <c r="H62" s="14" t="b">
        <f t="shared" si="0"/>
        <v>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31">
      <c r="A63" s="14">
        <v>37</v>
      </c>
      <c r="B63" s="14">
        <v>176</v>
      </c>
      <c r="C63" s="14" t="s">
        <v>12</v>
      </c>
      <c r="D63" s="19">
        <v>28360</v>
      </c>
      <c r="E63" s="14" t="s">
        <v>3</v>
      </c>
      <c r="F63" s="14" t="s">
        <v>48</v>
      </c>
      <c r="G63" s="14" t="s">
        <v>58</v>
      </c>
      <c r="H63" s="14" t="b">
        <f t="shared" si="0"/>
        <v>0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31">
      <c r="A64" s="14">
        <v>38</v>
      </c>
      <c r="B64" s="14">
        <v>257</v>
      </c>
      <c r="C64" s="14" t="s">
        <v>110</v>
      </c>
      <c r="D64" s="19">
        <v>21998</v>
      </c>
      <c r="E64" s="14" t="s">
        <v>3</v>
      </c>
      <c r="F64" s="14" t="s">
        <v>22</v>
      </c>
      <c r="G64" s="14" t="s">
        <v>51</v>
      </c>
      <c r="H64" s="14" t="b">
        <f t="shared" si="0"/>
        <v>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>
      <c r="A65" s="14">
        <v>39</v>
      </c>
      <c r="B65" s="14">
        <v>178</v>
      </c>
      <c r="C65" s="14" t="s">
        <v>14</v>
      </c>
      <c r="D65" s="19">
        <v>28367</v>
      </c>
      <c r="E65" s="14" t="s">
        <v>3</v>
      </c>
      <c r="F65" s="14" t="s">
        <v>46</v>
      </c>
      <c r="G65" s="14" t="s">
        <v>58</v>
      </c>
      <c r="H65" s="14" t="b">
        <f t="shared" si="0"/>
        <v>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>
      <c r="A66" s="14">
        <v>40</v>
      </c>
      <c r="B66" s="14">
        <v>259</v>
      </c>
      <c r="C66" s="14" t="s">
        <v>109</v>
      </c>
      <c r="D66" s="19">
        <v>27666</v>
      </c>
      <c r="E66" s="14" t="s">
        <v>4</v>
      </c>
      <c r="F66" s="14" t="s">
        <v>47</v>
      </c>
      <c r="G66" s="14" t="s">
        <v>58</v>
      </c>
      <c r="H66" s="14" t="b">
        <f t="shared" si="0"/>
        <v>0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>
      <c r="A67" s="14">
        <v>41</v>
      </c>
      <c r="B67" s="14">
        <v>259</v>
      </c>
      <c r="C67" s="14" t="s">
        <v>109</v>
      </c>
      <c r="D67" s="19">
        <v>25017</v>
      </c>
      <c r="E67" s="14" t="s">
        <v>3</v>
      </c>
      <c r="F67" s="14" t="s">
        <v>42</v>
      </c>
      <c r="G67" s="14" t="s">
        <v>59</v>
      </c>
      <c r="H67" s="14" t="b">
        <f t="shared" si="0"/>
        <v>0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>
      <c r="A68" s="14">
        <v>42</v>
      </c>
      <c r="B68" s="14">
        <v>177</v>
      </c>
      <c r="C68" s="14" t="s">
        <v>13</v>
      </c>
      <c r="D68" s="19">
        <v>17747</v>
      </c>
      <c r="E68" s="14" t="s">
        <v>3</v>
      </c>
      <c r="F68" s="14" t="s">
        <v>48</v>
      </c>
      <c r="G68" s="14" t="s">
        <v>51</v>
      </c>
      <c r="H68" s="14" t="b">
        <f t="shared" si="0"/>
        <v>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>
      <c r="A69" s="14">
        <v>43</v>
      </c>
      <c r="B69" s="14">
        <v>175</v>
      </c>
      <c r="C69" s="14" t="s">
        <v>11</v>
      </c>
      <c r="D69" s="19">
        <v>28047</v>
      </c>
      <c r="E69" s="14" t="s">
        <v>3</v>
      </c>
      <c r="F69" s="14" t="s">
        <v>47</v>
      </c>
      <c r="G69" s="14" t="s">
        <v>58</v>
      </c>
      <c r="H69" s="14" t="b">
        <f t="shared" si="0"/>
        <v>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>
      <c r="A70" s="14">
        <v>44</v>
      </c>
      <c r="B70" s="14">
        <v>259</v>
      </c>
      <c r="C70" s="14" t="s">
        <v>109</v>
      </c>
      <c r="D70" s="19">
        <v>32500</v>
      </c>
      <c r="E70" s="14" t="s">
        <v>3</v>
      </c>
      <c r="F70" s="14" t="s">
        <v>49</v>
      </c>
      <c r="G70" s="14" t="s">
        <v>55</v>
      </c>
      <c r="H70" s="14" t="b">
        <f t="shared" si="0"/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>
      <c r="A71" s="14">
        <v>45</v>
      </c>
      <c r="B71" s="14">
        <v>164</v>
      </c>
      <c r="C71" s="14" t="b">
        <v>0</v>
      </c>
      <c r="D71" s="19">
        <v>28787</v>
      </c>
      <c r="E71" s="14" t="s">
        <v>3</v>
      </c>
      <c r="F71" s="14" t="s">
        <v>39</v>
      </c>
      <c r="G71" s="14" t="s">
        <v>78</v>
      </c>
      <c r="H71" s="14" t="b">
        <f t="shared" si="0"/>
        <v>0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>
      <c r="A72" s="14">
        <v>46</v>
      </c>
      <c r="B72" s="14">
        <v>96</v>
      </c>
      <c r="C72" s="14" t="s">
        <v>9</v>
      </c>
      <c r="D72" s="19">
        <v>24012</v>
      </c>
      <c r="E72" s="14" t="s">
        <v>3</v>
      </c>
      <c r="F72" s="14" t="s">
        <v>47</v>
      </c>
      <c r="G72" s="14" t="s">
        <v>58</v>
      </c>
      <c r="H72" s="14" t="b">
        <f t="shared" si="0"/>
        <v>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>
      <c r="A73" s="14">
        <v>47</v>
      </c>
      <c r="B73" s="14">
        <v>175</v>
      </c>
      <c r="C73" s="14" t="s">
        <v>11</v>
      </c>
      <c r="D73" s="19">
        <v>25765</v>
      </c>
      <c r="E73" s="14" t="s">
        <v>3</v>
      </c>
      <c r="F73" s="14" t="s">
        <v>42</v>
      </c>
      <c r="G73" s="14" t="s">
        <v>61</v>
      </c>
      <c r="H73" s="14" t="b">
        <f t="shared" si="0"/>
        <v>0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>
      <c r="A74" s="14">
        <v>48</v>
      </c>
      <c r="B74" s="14">
        <v>175</v>
      </c>
      <c r="C74" s="14" t="s">
        <v>11</v>
      </c>
      <c r="D74" s="19">
        <v>27568</v>
      </c>
      <c r="E74" s="14" t="s">
        <v>3</v>
      </c>
      <c r="F74" s="14" t="s">
        <v>42</v>
      </c>
      <c r="G74" s="14" t="s">
        <v>58</v>
      </c>
      <c r="H74" s="14" t="b">
        <f t="shared" si="0"/>
        <v>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>
      <c r="A75" s="14">
        <v>49</v>
      </c>
      <c r="B75" s="14">
        <v>176</v>
      </c>
      <c r="C75" s="14" t="s">
        <v>12</v>
      </c>
      <c r="D75" s="19">
        <v>29932</v>
      </c>
      <c r="E75" s="14" t="s">
        <v>3</v>
      </c>
      <c r="F75" s="14" t="s">
        <v>43</v>
      </c>
      <c r="G75" s="14" t="s">
        <v>60</v>
      </c>
      <c r="H75" s="14" t="b">
        <f t="shared" si="0"/>
        <v>0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>
      <c r="A76" s="14">
        <v>50</v>
      </c>
      <c r="B76" s="14">
        <v>179</v>
      </c>
      <c r="C76" s="14" t="s">
        <v>15</v>
      </c>
      <c r="D76" s="19">
        <v>23598</v>
      </c>
      <c r="E76" s="14" t="s">
        <v>3</v>
      </c>
      <c r="F76" s="14" t="s">
        <v>48</v>
      </c>
      <c r="G76" s="14" t="s">
        <v>55</v>
      </c>
      <c r="H76" s="14" t="b">
        <f t="shared" si="0"/>
        <v>0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>
      <c r="A77" s="14">
        <v>51</v>
      </c>
      <c r="B77" s="14">
        <v>233</v>
      </c>
      <c r="C77" s="14" t="s">
        <v>16</v>
      </c>
      <c r="D77" s="19">
        <v>31024</v>
      </c>
      <c r="E77" s="14" t="s">
        <v>3</v>
      </c>
      <c r="F77" s="14" t="s">
        <v>43</v>
      </c>
      <c r="G77" s="14" t="s">
        <v>51</v>
      </c>
      <c r="H77" s="14" t="b">
        <f t="shared" si="0"/>
        <v>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A78" s="14">
        <v>52</v>
      </c>
      <c r="B78" s="14">
        <v>233</v>
      </c>
      <c r="C78" s="14" t="s">
        <v>16</v>
      </c>
      <c r="D78" s="19">
        <v>30757</v>
      </c>
      <c r="E78" s="14" t="s">
        <v>3</v>
      </c>
      <c r="F78" s="14" t="s">
        <v>40</v>
      </c>
      <c r="G78" s="14" t="s">
        <v>51</v>
      </c>
      <c r="H78" s="14" t="b">
        <f t="shared" si="0"/>
        <v>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>
      <c r="A79" s="14">
        <v>53</v>
      </c>
      <c r="B79" s="14">
        <v>233</v>
      </c>
      <c r="C79" s="14" t="s">
        <v>16</v>
      </c>
      <c r="D79" s="19">
        <v>32550</v>
      </c>
      <c r="E79" s="14" t="s">
        <v>3</v>
      </c>
      <c r="F79" s="14" t="s">
        <v>44</v>
      </c>
      <c r="G79" s="14" t="s">
        <v>58</v>
      </c>
      <c r="H79" s="14" t="b">
        <f t="shared" si="0"/>
        <v>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A80" s="14">
        <v>54</v>
      </c>
      <c r="B80" s="14">
        <v>96</v>
      </c>
      <c r="C80" s="14" t="s">
        <v>9</v>
      </c>
      <c r="D80" s="19">
        <v>23828</v>
      </c>
      <c r="E80" s="14" t="s">
        <v>3</v>
      </c>
      <c r="F80" s="14" t="s">
        <v>22</v>
      </c>
      <c r="G80" s="14" t="s">
        <v>58</v>
      </c>
      <c r="H80" s="14" t="b">
        <f t="shared" si="0"/>
        <v>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A81" s="14">
        <v>55</v>
      </c>
      <c r="B81" s="14">
        <v>96</v>
      </c>
      <c r="C81" s="14" t="s">
        <v>9</v>
      </c>
      <c r="D81" s="19">
        <v>22891</v>
      </c>
      <c r="E81" s="14" t="s">
        <v>3</v>
      </c>
      <c r="F81" s="14" t="s">
        <v>46</v>
      </c>
      <c r="G81" s="14" t="s">
        <v>53</v>
      </c>
      <c r="H81" s="14" t="b">
        <f t="shared" si="0"/>
        <v>0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4">
        <v>56</v>
      </c>
      <c r="B82" s="14">
        <v>96</v>
      </c>
      <c r="C82" s="14" t="s">
        <v>9</v>
      </c>
      <c r="D82" s="19">
        <v>22891</v>
      </c>
      <c r="E82" s="14" t="s">
        <v>3</v>
      </c>
      <c r="F82" s="14" t="s">
        <v>46</v>
      </c>
      <c r="G82" s="14" t="s">
        <v>53</v>
      </c>
      <c r="H82" s="14" t="b">
        <f t="shared" si="0"/>
        <v>0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>
      <c r="A83" s="14">
        <v>57</v>
      </c>
      <c r="B83" s="14">
        <v>96</v>
      </c>
      <c r="C83" s="14" t="s">
        <v>9</v>
      </c>
      <c r="D83" s="19">
        <v>27607</v>
      </c>
      <c r="E83" s="14" t="s">
        <v>3</v>
      </c>
      <c r="F83" s="14" t="s">
        <v>48</v>
      </c>
      <c r="G83" s="14" t="s">
        <v>58</v>
      </c>
      <c r="H83" s="14" t="b">
        <f t="shared" si="0"/>
        <v>0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>
      <c r="A84" s="14">
        <v>58</v>
      </c>
      <c r="B84" s="14">
        <v>96</v>
      </c>
      <c r="C84" s="14" t="s">
        <v>9</v>
      </c>
      <c r="D84" s="19">
        <v>30062</v>
      </c>
      <c r="E84" s="14" t="s">
        <v>3</v>
      </c>
      <c r="F84" s="14" t="s">
        <v>41</v>
      </c>
      <c r="G84" s="14" t="s">
        <v>61</v>
      </c>
      <c r="H84" s="14" t="b">
        <f t="shared" si="0"/>
        <v>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>
      <c r="A85" s="14">
        <v>59</v>
      </c>
      <c r="B85" s="14">
        <v>96</v>
      </c>
      <c r="C85" s="14" t="s">
        <v>9</v>
      </c>
      <c r="D85" s="19">
        <v>25565</v>
      </c>
      <c r="E85" s="14" t="s">
        <v>3</v>
      </c>
      <c r="F85" s="14" t="s">
        <v>49</v>
      </c>
      <c r="G85" s="14" t="s">
        <v>60</v>
      </c>
      <c r="H85" s="14" t="b">
        <f t="shared" si="0"/>
        <v>0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>
      <c r="A86" s="14">
        <v>60</v>
      </c>
      <c r="B86" s="14">
        <v>233</v>
      </c>
      <c r="C86" s="14" t="s">
        <v>16</v>
      </c>
      <c r="D86" s="19">
        <v>31964</v>
      </c>
      <c r="E86" s="14" t="s">
        <v>3</v>
      </c>
      <c r="F86" s="14" t="s">
        <v>42</v>
      </c>
      <c r="G86" s="14" t="s">
        <v>54</v>
      </c>
      <c r="H86" s="14" t="b">
        <f t="shared" si="0"/>
        <v>0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>
      <c r="A87" s="14">
        <v>61</v>
      </c>
      <c r="B87" s="14">
        <v>233</v>
      </c>
      <c r="C87" s="14" t="s">
        <v>16</v>
      </c>
      <c r="D87" s="19">
        <v>32275</v>
      </c>
      <c r="E87" s="14" t="s">
        <v>3</v>
      </c>
      <c r="F87" s="14" t="s">
        <v>41</v>
      </c>
      <c r="G87" s="14" t="s">
        <v>55</v>
      </c>
      <c r="H87" s="14" t="b">
        <f t="shared" si="0"/>
        <v>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>
      <c r="A88" s="14">
        <v>62</v>
      </c>
      <c r="B88" s="14">
        <v>233</v>
      </c>
      <c r="C88" s="14" t="s">
        <v>16</v>
      </c>
      <c r="D88" s="19">
        <v>32249</v>
      </c>
      <c r="E88" s="14" t="s">
        <v>3</v>
      </c>
      <c r="F88" s="14" t="s">
        <v>22</v>
      </c>
      <c r="G88" s="14" t="s">
        <v>55</v>
      </c>
      <c r="H88" s="14" t="b">
        <f t="shared" si="0"/>
        <v>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>
      <c r="A89" s="14">
        <v>63</v>
      </c>
      <c r="B89" s="14">
        <v>259</v>
      </c>
      <c r="C89" s="14" t="s">
        <v>109</v>
      </c>
      <c r="D89" s="19">
        <v>25317</v>
      </c>
      <c r="E89" s="14" t="s">
        <v>3</v>
      </c>
      <c r="F89" s="14" t="s">
        <v>41</v>
      </c>
      <c r="G89" s="14" t="s">
        <v>60</v>
      </c>
      <c r="H89" s="14" t="b">
        <f t="shared" si="0"/>
        <v>0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>
      <c r="A90" s="14">
        <v>64</v>
      </c>
      <c r="B90" s="14">
        <v>259</v>
      </c>
      <c r="C90" s="14" t="s">
        <v>109</v>
      </c>
      <c r="D90" s="19">
        <v>29524</v>
      </c>
      <c r="E90" s="14" t="s">
        <v>3</v>
      </c>
      <c r="F90" s="14" t="s">
        <v>39</v>
      </c>
      <c r="G90" s="14" t="s">
        <v>59</v>
      </c>
      <c r="H90" s="14" t="b">
        <f t="shared" si="0"/>
        <v>0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>
      <c r="A91" s="14">
        <v>65</v>
      </c>
      <c r="B91" s="14">
        <v>259</v>
      </c>
      <c r="C91" s="14" t="s">
        <v>109</v>
      </c>
      <c r="D91" s="19">
        <v>21602</v>
      </c>
      <c r="E91" s="14" t="s">
        <v>3</v>
      </c>
      <c r="F91" s="14" t="s">
        <v>40</v>
      </c>
      <c r="G91" s="14" t="s">
        <v>62</v>
      </c>
      <c r="H91" s="14" t="b">
        <f t="shared" si="0"/>
        <v>0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>
      <c r="A92" s="14">
        <v>66</v>
      </c>
      <c r="B92" s="14">
        <v>103</v>
      </c>
      <c r="C92" s="14" t="s">
        <v>10</v>
      </c>
      <c r="D92" s="19">
        <v>22790</v>
      </c>
      <c r="E92" s="14" t="s">
        <v>3</v>
      </c>
      <c r="F92" s="14" t="s">
        <v>45</v>
      </c>
      <c r="G92" s="14" t="s">
        <v>53</v>
      </c>
      <c r="H92" s="14" t="b">
        <f t="shared" ref="H92:H155" si="1">IF(Q$3=F92,IF(S$3=G92,1))</f>
        <v>0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>
      <c r="A93" s="14">
        <v>67</v>
      </c>
      <c r="B93" s="14">
        <v>103</v>
      </c>
      <c r="C93" s="14" t="s">
        <v>10</v>
      </c>
      <c r="D93" s="19">
        <v>30612</v>
      </c>
      <c r="E93" s="14" t="s">
        <v>3</v>
      </c>
      <c r="F93" s="14" t="s">
        <v>47</v>
      </c>
      <c r="G93" s="14" t="s">
        <v>62</v>
      </c>
      <c r="H93" s="14" t="b">
        <f t="shared" si="1"/>
        <v>0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>
      <c r="A94" s="14">
        <v>68</v>
      </c>
      <c r="B94" s="14">
        <v>103</v>
      </c>
      <c r="C94" s="14" t="s">
        <v>10</v>
      </c>
      <c r="D94" s="19">
        <v>22802</v>
      </c>
      <c r="E94" s="14" t="s">
        <v>3</v>
      </c>
      <c r="F94" s="14" t="s">
        <v>45</v>
      </c>
      <c r="G94" s="14" t="s">
        <v>53</v>
      </c>
      <c r="H94" s="14" t="b">
        <f t="shared" si="1"/>
        <v>0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>
      <c r="A95" s="14">
        <v>69</v>
      </c>
      <c r="B95" s="14">
        <v>103</v>
      </c>
      <c r="C95" s="14" t="s">
        <v>10</v>
      </c>
      <c r="D95" s="19">
        <v>28626</v>
      </c>
      <c r="E95" s="14" t="s">
        <v>3</v>
      </c>
      <c r="F95" s="14" t="s">
        <v>41</v>
      </c>
      <c r="G95" s="14" t="s">
        <v>78</v>
      </c>
      <c r="H95" s="14" t="b">
        <f t="shared" si="1"/>
        <v>0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>
      <c r="A96" s="14">
        <v>70</v>
      </c>
      <c r="B96" s="14">
        <v>103</v>
      </c>
      <c r="C96" s="14" t="s">
        <v>10</v>
      </c>
      <c r="D96" s="19">
        <v>31889</v>
      </c>
      <c r="E96" s="14" t="s">
        <v>3</v>
      </c>
      <c r="F96" s="14" t="s">
        <v>41</v>
      </c>
      <c r="G96" s="14" t="s">
        <v>54</v>
      </c>
      <c r="H96" s="14" t="b">
        <f t="shared" si="1"/>
        <v>0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>
      <c r="A97" s="14">
        <v>71</v>
      </c>
      <c r="B97" s="14">
        <v>175</v>
      </c>
      <c r="C97" s="14" t="s">
        <v>11</v>
      </c>
      <c r="D97" s="19">
        <v>27238</v>
      </c>
      <c r="E97" s="14" t="s">
        <v>3</v>
      </c>
      <c r="F97" s="14" t="s">
        <v>48</v>
      </c>
      <c r="G97" s="14" t="s">
        <v>53</v>
      </c>
      <c r="H97" s="14" t="b">
        <f t="shared" si="1"/>
        <v>0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>
      <c r="A98" s="14">
        <v>72</v>
      </c>
      <c r="B98" s="14">
        <v>175</v>
      </c>
      <c r="C98" s="14" t="s">
        <v>11</v>
      </c>
      <c r="D98" s="19">
        <v>29005</v>
      </c>
      <c r="E98" s="14" t="s">
        <v>3</v>
      </c>
      <c r="F98" s="14" t="s">
        <v>45</v>
      </c>
      <c r="G98" s="14" t="s">
        <v>82</v>
      </c>
      <c r="H98" s="14" t="b">
        <f t="shared" si="1"/>
        <v>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>
      <c r="A99" s="14">
        <v>73</v>
      </c>
      <c r="B99" s="14">
        <v>175</v>
      </c>
      <c r="C99" s="14" t="s">
        <v>11</v>
      </c>
      <c r="D99" s="19">
        <v>32056</v>
      </c>
      <c r="E99" s="14" t="s">
        <v>3</v>
      </c>
      <c r="F99" s="14" t="s">
        <v>47</v>
      </c>
      <c r="G99" s="14" t="s">
        <v>54</v>
      </c>
      <c r="H99" s="14" t="b">
        <f t="shared" si="1"/>
        <v>0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>
      <c r="A100" s="14">
        <v>74</v>
      </c>
      <c r="B100" s="14">
        <v>176</v>
      </c>
      <c r="C100" s="14" t="s">
        <v>12</v>
      </c>
      <c r="D100" s="19">
        <v>24456</v>
      </c>
      <c r="E100" s="14" t="s">
        <v>3</v>
      </c>
      <c r="F100" s="14" t="s">
        <v>43</v>
      </c>
      <c r="G100" s="14" t="s">
        <v>78</v>
      </c>
      <c r="H100" s="14" t="b">
        <f t="shared" si="1"/>
        <v>0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>
      <c r="A101" s="14">
        <v>75</v>
      </c>
      <c r="B101" s="14">
        <v>177</v>
      </c>
      <c r="C101" s="14" t="s">
        <v>13</v>
      </c>
      <c r="D101" s="19">
        <v>27684</v>
      </c>
      <c r="E101" s="14" t="s">
        <v>3</v>
      </c>
      <c r="F101" s="14" t="s">
        <v>47</v>
      </c>
      <c r="G101" s="14" t="s">
        <v>58</v>
      </c>
      <c r="H101" s="14" t="b">
        <f t="shared" si="1"/>
        <v>0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>
      <c r="A102" s="14">
        <v>76</v>
      </c>
      <c r="B102" s="14">
        <v>177</v>
      </c>
      <c r="C102" s="14" t="s">
        <v>13</v>
      </c>
      <c r="D102" s="19">
        <v>18281</v>
      </c>
      <c r="E102" s="14" t="s">
        <v>3</v>
      </c>
      <c r="F102" s="14" t="s">
        <v>19</v>
      </c>
      <c r="G102" s="14" t="s">
        <v>52</v>
      </c>
      <c r="H102" s="14" t="b">
        <f t="shared" si="1"/>
        <v>0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>
      <c r="A103" s="14">
        <v>77</v>
      </c>
      <c r="B103" s="14">
        <v>177</v>
      </c>
      <c r="C103" s="14" t="s">
        <v>13</v>
      </c>
      <c r="D103" s="19">
        <v>22795</v>
      </c>
      <c r="E103" s="14" t="s">
        <v>3</v>
      </c>
      <c r="F103" s="14" t="s">
        <v>45</v>
      </c>
      <c r="G103" s="14" t="s">
        <v>53</v>
      </c>
      <c r="H103" s="14" t="b">
        <f t="shared" si="1"/>
        <v>0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>
      <c r="A104" s="14">
        <v>78</v>
      </c>
      <c r="B104" s="14">
        <v>177</v>
      </c>
      <c r="C104" s="14" t="s">
        <v>13</v>
      </c>
      <c r="D104" s="19">
        <v>22898</v>
      </c>
      <c r="E104" s="14" t="s">
        <v>3</v>
      </c>
      <c r="F104" s="14" t="s">
        <v>46</v>
      </c>
      <c r="G104" s="14" t="s">
        <v>53</v>
      </c>
      <c r="H104" s="14" t="b">
        <f t="shared" si="1"/>
        <v>0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>
      <c r="A105" s="14">
        <v>79</v>
      </c>
      <c r="B105" s="14">
        <v>177</v>
      </c>
      <c r="C105" s="14" t="s">
        <v>13</v>
      </c>
      <c r="D105" s="19">
        <v>32186</v>
      </c>
      <c r="E105" s="14" t="s">
        <v>3</v>
      </c>
      <c r="F105" s="14" t="s">
        <v>44</v>
      </c>
      <c r="G105" s="14" t="s">
        <v>54</v>
      </c>
      <c r="H105" s="14" t="b">
        <f t="shared" si="1"/>
        <v>0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>
      <c r="A106" s="14">
        <v>80</v>
      </c>
      <c r="B106" s="14">
        <v>178</v>
      </c>
      <c r="C106" s="14" t="s">
        <v>14</v>
      </c>
      <c r="D106" s="19">
        <v>30437</v>
      </c>
      <c r="E106" s="14" t="s">
        <v>3</v>
      </c>
      <c r="F106" s="14" t="s">
        <v>41</v>
      </c>
      <c r="G106" s="14" t="s">
        <v>62</v>
      </c>
      <c r="H106" s="14" t="b">
        <f t="shared" si="1"/>
        <v>0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>
      <c r="A107" s="14">
        <v>81</v>
      </c>
      <c r="B107" s="14">
        <v>178</v>
      </c>
      <c r="C107" s="14" t="s">
        <v>14</v>
      </c>
      <c r="D107" s="19">
        <v>26206</v>
      </c>
      <c r="E107" s="14" t="s">
        <v>3</v>
      </c>
      <c r="F107" s="14" t="s">
        <v>47</v>
      </c>
      <c r="G107" s="14" t="s">
        <v>62</v>
      </c>
      <c r="H107" s="14" t="b">
        <f t="shared" si="1"/>
        <v>0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>
      <c r="A108" s="14">
        <v>82</v>
      </c>
      <c r="B108" s="14">
        <v>178</v>
      </c>
      <c r="C108" s="14" t="s">
        <v>14</v>
      </c>
      <c r="D108" s="19">
        <v>32656</v>
      </c>
      <c r="E108" s="14" t="s">
        <v>3</v>
      </c>
      <c r="F108" s="14" t="s">
        <v>45</v>
      </c>
      <c r="G108" s="14" t="s">
        <v>58</v>
      </c>
      <c r="H108" s="14" t="b">
        <f t="shared" si="1"/>
        <v>0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>
      <c r="A109" s="14">
        <v>83</v>
      </c>
      <c r="B109" s="14">
        <v>179</v>
      </c>
      <c r="C109" s="14" t="s">
        <v>15</v>
      </c>
      <c r="D109" s="19">
        <v>24117</v>
      </c>
      <c r="E109" s="14" t="s">
        <v>3</v>
      </c>
      <c r="F109" s="14" t="s">
        <v>19</v>
      </c>
      <c r="G109" s="14" t="s">
        <v>58</v>
      </c>
      <c r="H109" s="14" t="b">
        <f t="shared" si="1"/>
        <v>0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>
      <c r="A110" s="14">
        <v>84</v>
      </c>
      <c r="B110" s="14">
        <v>179</v>
      </c>
      <c r="C110" s="14" t="s">
        <v>15</v>
      </c>
      <c r="D110" s="19">
        <v>25256</v>
      </c>
      <c r="E110" s="14" t="s">
        <v>3</v>
      </c>
      <c r="F110" s="14" t="s">
        <v>40</v>
      </c>
      <c r="G110" s="14" t="s">
        <v>60</v>
      </c>
      <c r="H110" s="14">
        <f t="shared" si="1"/>
        <v>1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>
      <c r="A111" s="14">
        <v>85</v>
      </c>
      <c r="B111" s="14">
        <v>179</v>
      </c>
      <c r="C111" s="14" t="s">
        <v>15</v>
      </c>
      <c r="D111" s="19">
        <v>29244</v>
      </c>
      <c r="E111" s="14" t="s">
        <v>3</v>
      </c>
      <c r="F111" s="14" t="s">
        <v>44</v>
      </c>
      <c r="G111" s="14" t="s">
        <v>82</v>
      </c>
      <c r="H111" s="14" t="b">
        <f t="shared" si="1"/>
        <v>0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>
      <c r="A112" s="14">
        <v>86</v>
      </c>
      <c r="B112" s="14">
        <v>179</v>
      </c>
      <c r="C112" s="14" t="s">
        <v>15</v>
      </c>
      <c r="D112" s="19">
        <v>28061</v>
      </c>
      <c r="E112" s="14" t="s">
        <v>3</v>
      </c>
      <c r="F112" s="14" t="s">
        <v>39</v>
      </c>
      <c r="G112" s="14" t="s">
        <v>58</v>
      </c>
      <c r="H112" s="14" t="b">
        <f t="shared" si="1"/>
        <v>0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>
      <c r="A113" s="14">
        <v>87</v>
      </c>
      <c r="B113" s="14">
        <v>179</v>
      </c>
      <c r="C113" s="14" t="s">
        <v>15</v>
      </c>
      <c r="D113" s="19">
        <v>28918</v>
      </c>
      <c r="E113" s="14" t="s">
        <v>3</v>
      </c>
      <c r="F113" s="14" t="s">
        <v>40</v>
      </c>
      <c r="G113" s="14" t="s">
        <v>82</v>
      </c>
      <c r="H113" s="14" t="b">
        <f t="shared" si="1"/>
        <v>0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>
      <c r="A114" s="14">
        <v>88</v>
      </c>
      <c r="B114" s="14">
        <v>179</v>
      </c>
      <c r="C114" s="14" t="s">
        <v>15</v>
      </c>
      <c r="D114" s="19">
        <v>28574</v>
      </c>
      <c r="E114" s="14" t="s">
        <v>3</v>
      </c>
      <c r="F114" s="14" t="s">
        <v>22</v>
      </c>
      <c r="G114" s="14" t="s">
        <v>78</v>
      </c>
      <c r="H114" s="14" t="b">
        <f t="shared" si="1"/>
        <v>0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>
      <c r="A115" s="14">
        <v>89</v>
      </c>
      <c r="B115" s="14">
        <v>179</v>
      </c>
      <c r="C115" s="14" t="s">
        <v>15</v>
      </c>
      <c r="D115" s="19">
        <v>33521</v>
      </c>
      <c r="E115" s="14" t="s">
        <v>3</v>
      </c>
      <c r="F115" s="14" t="s">
        <v>47</v>
      </c>
      <c r="G115" s="14" t="s">
        <v>82</v>
      </c>
      <c r="H115" s="14" t="b">
        <f t="shared" si="1"/>
        <v>0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>
      <c r="A116" s="14">
        <v>90</v>
      </c>
      <c r="B116" s="14">
        <v>257</v>
      </c>
      <c r="C116" s="14" t="s">
        <v>110</v>
      </c>
      <c r="D116" s="19">
        <v>34437</v>
      </c>
      <c r="E116" s="14" t="s">
        <v>3</v>
      </c>
      <c r="F116" s="14" t="s">
        <v>22</v>
      </c>
      <c r="G116" s="14" t="s">
        <v>61</v>
      </c>
      <c r="H116" s="14" t="b">
        <f t="shared" si="1"/>
        <v>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>
      <c r="A117" s="14">
        <v>91</v>
      </c>
      <c r="B117" s="14">
        <v>259</v>
      </c>
      <c r="C117" s="14" t="s">
        <v>109</v>
      </c>
      <c r="D117" s="19">
        <v>27634</v>
      </c>
      <c r="E117" s="14" t="s">
        <v>3</v>
      </c>
      <c r="F117" s="14" t="s">
        <v>46</v>
      </c>
      <c r="G117" s="14" t="s">
        <v>58</v>
      </c>
      <c r="H117" s="14" t="b">
        <f t="shared" si="1"/>
        <v>0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>
      <c r="A118" s="14">
        <v>92</v>
      </c>
      <c r="B118" s="14">
        <v>103</v>
      </c>
      <c r="C118" s="14" t="s">
        <v>10</v>
      </c>
      <c r="D118" s="19">
        <v>31476</v>
      </c>
      <c r="E118" s="14" t="s">
        <v>3</v>
      </c>
      <c r="F118" s="14" t="s">
        <v>40</v>
      </c>
      <c r="G118" s="14" t="s">
        <v>53</v>
      </c>
      <c r="H118" s="14" t="b">
        <f t="shared" si="1"/>
        <v>0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>
      <c r="A119" s="14">
        <v>93</v>
      </c>
      <c r="B119" s="14">
        <v>259</v>
      </c>
      <c r="C119" s="14" t="s">
        <v>109</v>
      </c>
      <c r="D119" s="19">
        <v>25978</v>
      </c>
      <c r="E119" s="14" t="s">
        <v>3</v>
      </c>
      <c r="F119" s="14" t="s">
        <v>44</v>
      </c>
      <c r="G119" s="14" t="s">
        <v>62</v>
      </c>
      <c r="H119" s="14" t="b">
        <f t="shared" si="1"/>
        <v>0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>
      <c r="A120" s="14">
        <v>94</v>
      </c>
      <c r="B120" s="14">
        <v>177</v>
      </c>
      <c r="C120" s="14" t="s">
        <v>13</v>
      </c>
      <c r="D120" s="19">
        <v>23627</v>
      </c>
      <c r="E120" s="14" t="s">
        <v>3</v>
      </c>
      <c r="F120" s="14" t="s">
        <v>46</v>
      </c>
      <c r="G120" s="14" t="s">
        <v>55</v>
      </c>
      <c r="H120" s="14" t="b">
        <f t="shared" si="1"/>
        <v>0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>
      <c r="A121" s="14">
        <v>95</v>
      </c>
      <c r="B121" s="14">
        <v>257</v>
      </c>
      <c r="C121" s="14" t="s">
        <v>110</v>
      </c>
      <c r="D121" s="19">
        <v>27036</v>
      </c>
      <c r="E121" s="14" t="s">
        <v>3</v>
      </c>
      <c r="F121" s="14" t="s">
        <v>19</v>
      </c>
      <c r="G121" s="14" t="s">
        <v>52</v>
      </c>
      <c r="H121" s="14" t="b">
        <f t="shared" si="1"/>
        <v>0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>
      <c r="A122" s="14">
        <v>96</v>
      </c>
      <c r="B122" s="14">
        <v>103</v>
      </c>
      <c r="C122" s="14" t="s">
        <v>10</v>
      </c>
      <c r="D122" s="19">
        <v>19028</v>
      </c>
      <c r="E122" s="14" t="s">
        <v>3</v>
      </c>
      <c r="F122" s="14" t="s">
        <v>44</v>
      </c>
      <c r="G122" s="14" t="s">
        <v>55</v>
      </c>
      <c r="H122" s="14" t="b">
        <f t="shared" si="1"/>
        <v>0</v>
      </c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>
      <c r="A123" s="14">
        <v>97</v>
      </c>
      <c r="B123" s="14">
        <v>177</v>
      </c>
      <c r="C123" s="14" t="s">
        <v>13</v>
      </c>
      <c r="D123" s="19">
        <v>25208</v>
      </c>
      <c r="E123" s="14" t="s">
        <v>3</v>
      </c>
      <c r="F123" s="14" t="s">
        <v>19</v>
      </c>
      <c r="G123" s="14" t="s">
        <v>59</v>
      </c>
      <c r="H123" s="14" t="b">
        <f t="shared" si="1"/>
        <v>0</v>
      </c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>
      <c r="A124" s="14">
        <v>98</v>
      </c>
      <c r="B124" s="14">
        <v>177</v>
      </c>
      <c r="C124" s="14" t="s">
        <v>13</v>
      </c>
      <c r="D124" s="19">
        <v>29075</v>
      </c>
      <c r="E124" s="14" t="s">
        <v>3</v>
      </c>
      <c r="F124" s="14" t="s">
        <v>48</v>
      </c>
      <c r="G124" s="14" t="s">
        <v>82</v>
      </c>
      <c r="H124" s="14" t="b">
        <f t="shared" si="1"/>
        <v>0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>
      <c r="A125" s="14">
        <v>99</v>
      </c>
      <c r="B125" s="14">
        <v>96</v>
      </c>
      <c r="C125" s="14" t="s">
        <v>9</v>
      </c>
      <c r="D125" s="19">
        <v>30780</v>
      </c>
      <c r="E125" s="14" t="s">
        <v>3</v>
      </c>
      <c r="F125" s="14" t="s">
        <v>22</v>
      </c>
      <c r="G125" s="14" t="s">
        <v>51</v>
      </c>
      <c r="H125" s="14" t="b">
        <f t="shared" si="1"/>
        <v>0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>
      <c r="A126" s="14">
        <v>100</v>
      </c>
      <c r="B126" s="14">
        <v>175</v>
      </c>
      <c r="C126" s="14" t="s">
        <v>11</v>
      </c>
      <c r="D126" s="19">
        <v>29120</v>
      </c>
      <c r="E126" s="14" t="s">
        <v>3</v>
      </c>
      <c r="F126" s="14" t="s">
        <v>46</v>
      </c>
      <c r="G126" s="14" t="s">
        <v>82</v>
      </c>
      <c r="H126" s="14" t="b">
        <f t="shared" si="1"/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>
      <c r="A127" s="14">
        <v>101</v>
      </c>
      <c r="B127" s="14">
        <v>103</v>
      </c>
      <c r="C127" s="14" t="s">
        <v>10</v>
      </c>
      <c r="D127" s="19">
        <v>23955</v>
      </c>
      <c r="E127" s="14" t="s">
        <v>3</v>
      </c>
      <c r="F127" s="14" t="s">
        <v>48</v>
      </c>
      <c r="G127" s="14" t="s">
        <v>58</v>
      </c>
      <c r="H127" s="14" t="b">
        <f t="shared" si="1"/>
        <v>0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>
      <c r="A128" s="14">
        <v>102</v>
      </c>
      <c r="B128" s="14">
        <v>96</v>
      </c>
      <c r="C128" s="14" t="s">
        <v>9</v>
      </c>
      <c r="D128" s="19">
        <v>30030</v>
      </c>
      <c r="E128" s="14" t="s">
        <v>3</v>
      </c>
      <c r="F128" s="14" t="s">
        <v>40</v>
      </c>
      <c r="G128" s="14" t="s">
        <v>61</v>
      </c>
      <c r="H128" s="14" t="b">
        <f t="shared" si="1"/>
        <v>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>
      <c r="A129" s="14">
        <v>103</v>
      </c>
      <c r="B129" s="14">
        <v>96</v>
      </c>
      <c r="C129" s="14" t="s">
        <v>9</v>
      </c>
      <c r="D129" s="19">
        <v>23777</v>
      </c>
      <c r="E129" s="14" t="s">
        <v>3</v>
      </c>
      <c r="F129" s="14" t="s">
        <v>44</v>
      </c>
      <c r="G129" s="14" t="s">
        <v>58</v>
      </c>
      <c r="H129" s="14" t="b">
        <f t="shared" si="1"/>
        <v>0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>
      <c r="A130" s="14">
        <v>104</v>
      </c>
      <c r="B130" s="14">
        <v>177</v>
      </c>
      <c r="C130" s="14" t="s">
        <v>13</v>
      </c>
      <c r="D130" s="19">
        <v>20318</v>
      </c>
      <c r="E130" s="14" t="s">
        <v>3</v>
      </c>
      <c r="F130" s="14" t="s">
        <v>48</v>
      </c>
      <c r="G130" s="14" t="s">
        <v>82</v>
      </c>
      <c r="H130" s="14" t="b">
        <f t="shared" si="1"/>
        <v>0</v>
      </c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>
      <c r="A131" s="14">
        <v>105</v>
      </c>
      <c r="B131" s="14">
        <v>259</v>
      </c>
      <c r="C131" s="14" t="s">
        <v>109</v>
      </c>
      <c r="D131" s="19">
        <v>26319</v>
      </c>
      <c r="E131" s="14" t="s">
        <v>3</v>
      </c>
      <c r="F131" s="14" t="s">
        <v>44</v>
      </c>
      <c r="G131" s="14" t="s">
        <v>62</v>
      </c>
      <c r="H131" s="14" t="b">
        <f t="shared" si="1"/>
        <v>0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>
      <c r="A132" s="14">
        <v>106</v>
      </c>
      <c r="B132" s="14">
        <v>179</v>
      </c>
      <c r="C132" s="14" t="s">
        <v>15</v>
      </c>
      <c r="D132" s="19">
        <v>22036</v>
      </c>
      <c r="E132" s="14" t="s">
        <v>3</v>
      </c>
      <c r="F132" s="14" t="s">
        <v>41</v>
      </c>
      <c r="G132" s="14" t="s">
        <v>51</v>
      </c>
      <c r="H132" s="14" t="b">
        <f t="shared" si="1"/>
        <v>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>
      <c r="A133" s="14">
        <v>107</v>
      </c>
      <c r="B133" s="14">
        <v>178</v>
      </c>
      <c r="C133" s="14" t="s">
        <v>14</v>
      </c>
      <c r="D133" s="19">
        <v>29596</v>
      </c>
      <c r="E133" s="14" t="s">
        <v>3</v>
      </c>
      <c r="F133" s="14" t="s">
        <v>19</v>
      </c>
      <c r="G133" s="14" t="s">
        <v>59</v>
      </c>
      <c r="H133" s="14" t="b">
        <f t="shared" si="1"/>
        <v>0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>
      <c r="A134" s="14">
        <v>108</v>
      </c>
      <c r="B134" s="14">
        <v>177</v>
      </c>
      <c r="C134" s="14" t="s">
        <v>13</v>
      </c>
      <c r="D134" s="19">
        <v>19116</v>
      </c>
      <c r="E134" s="14" t="s">
        <v>3</v>
      </c>
      <c r="F134" s="14" t="s">
        <v>41</v>
      </c>
      <c r="G134" s="14" t="s">
        <v>55</v>
      </c>
      <c r="H134" s="14" t="b">
        <f t="shared" si="1"/>
        <v>0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>
      <c r="A135" s="14">
        <v>109</v>
      </c>
      <c r="B135" s="14">
        <v>96</v>
      </c>
      <c r="C135" s="14" t="s">
        <v>9</v>
      </c>
      <c r="D135" s="19">
        <v>21602</v>
      </c>
      <c r="E135" s="14" t="s">
        <v>3</v>
      </c>
      <c r="F135" s="14" t="s">
        <v>40</v>
      </c>
      <c r="G135" s="14" t="s">
        <v>62</v>
      </c>
      <c r="H135" s="14" t="b">
        <f t="shared" si="1"/>
        <v>0</v>
      </c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>
      <c r="A136" s="14">
        <v>110</v>
      </c>
      <c r="B136" s="14">
        <v>96</v>
      </c>
      <c r="C136" s="14" t="s">
        <v>9</v>
      </c>
      <c r="D136" s="19">
        <v>24549</v>
      </c>
      <c r="E136" s="14" t="s">
        <v>3</v>
      </c>
      <c r="F136" s="14" t="s">
        <v>40</v>
      </c>
      <c r="G136" s="14" t="s">
        <v>82</v>
      </c>
      <c r="H136" s="14" t="b">
        <f t="shared" si="1"/>
        <v>0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>
      <c r="A137" s="14">
        <v>111</v>
      </c>
      <c r="B137" s="14">
        <v>178</v>
      </c>
      <c r="C137" s="14" t="s">
        <v>14</v>
      </c>
      <c r="D137" s="19">
        <v>26556</v>
      </c>
      <c r="E137" s="14" t="s">
        <v>3</v>
      </c>
      <c r="F137" s="14" t="s">
        <v>46</v>
      </c>
      <c r="G137" s="14" t="s">
        <v>51</v>
      </c>
      <c r="H137" s="14" t="b">
        <f t="shared" si="1"/>
        <v>0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>
      <c r="A138" s="14">
        <v>112</v>
      </c>
      <c r="B138" s="14">
        <v>176</v>
      </c>
      <c r="C138" s="14" t="s">
        <v>12</v>
      </c>
      <c r="D138" s="19">
        <v>27680</v>
      </c>
      <c r="E138" s="14" t="s">
        <v>3</v>
      </c>
      <c r="F138" s="14" t="s">
        <v>47</v>
      </c>
      <c r="G138" s="14" t="s">
        <v>58</v>
      </c>
      <c r="H138" s="14" t="b">
        <f t="shared" si="1"/>
        <v>0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>
      <c r="A139" s="14">
        <v>113</v>
      </c>
      <c r="B139" s="14">
        <v>178</v>
      </c>
      <c r="C139" s="14" t="s">
        <v>14</v>
      </c>
      <c r="D139" s="19">
        <v>31556</v>
      </c>
      <c r="E139" s="14" t="s">
        <v>3</v>
      </c>
      <c r="F139" s="14" t="s">
        <v>45</v>
      </c>
      <c r="G139" s="14" t="s">
        <v>53</v>
      </c>
      <c r="H139" s="14" t="b">
        <f t="shared" si="1"/>
        <v>0</v>
      </c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>
      <c r="A140" s="14">
        <v>114</v>
      </c>
      <c r="B140" s="14">
        <v>177</v>
      </c>
      <c r="C140" s="14" t="s">
        <v>13</v>
      </c>
      <c r="D140" s="19">
        <v>21142</v>
      </c>
      <c r="E140" s="14" t="s">
        <v>3</v>
      </c>
      <c r="F140" s="14" t="s">
        <v>39</v>
      </c>
      <c r="G140" s="14" t="s">
        <v>60</v>
      </c>
      <c r="H140" s="14" t="b">
        <f t="shared" si="1"/>
        <v>0</v>
      </c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>
      <c r="A141" s="14">
        <v>115</v>
      </c>
      <c r="B141" s="14">
        <v>176</v>
      </c>
      <c r="C141" s="14" t="s">
        <v>12</v>
      </c>
      <c r="D141" s="19">
        <v>25569</v>
      </c>
      <c r="E141" s="14" t="s">
        <v>3</v>
      </c>
      <c r="F141" s="14" t="s">
        <v>19</v>
      </c>
      <c r="G141" s="14" t="s">
        <v>60</v>
      </c>
      <c r="H141" s="14" t="b">
        <f t="shared" si="1"/>
        <v>0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>
      <c r="A142" s="14">
        <v>116</v>
      </c>
      <c r="B142" s="14">
        <v>96</v>
      </c>
      <c r="C142" s="14" t="s">
        <v>9</v>
      </c>
      <c r="D142" s="19">
        <v>31174</v>
      </c>
      <c r="E142" s="14" t="s">
        <v>3</v>
      </c>
      <c r="F142" s="14" t="s">
        <v>41</v>
      </c>
      <c r="G142" s="14" t="s">
        <v>52</v>
      </c>
      <c r="H142" s="14" t="b">
        <f t="shared" si="1"/>
        <v>0</v>
      </c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>
      <c r="A143" s="14">
        <v>117</v>
      </c>
      <c r="B143" s="14">
        <v>259</v>
      </c>
      <c r="C143" s="14" t="s">
        <v>109</v>
      </c>
      <c r="D143" s="19">
        <v>22721</v>
      </c>
      <c r="E143" s="14" t="s">
        <v>3</v>
      </c>
      <c r="F143" s="14" t="s">
        <v>40</v>
      </c>
      <c r="G143" s="14" t="s">
        <v>53</v>
      </c>
      <c r="H143" s="14" t="b">
        <f t="shared" si="1"/>
        <v>0</v>
      </c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>
      <c r="A144" s="14">
        <v>118</v>
      </c>
      <c r="B144" s="14">
        <v>96</v>
      </c>
      <c r="C144" s="14" t="s">
        <v>9</v>
      </c>
      <c r="D144" s="19">
        <v>23639</v>
      </c>
      <c r="E144" s="14" t="s">
        <v>3</v>
      </c>
      <c r="F144" s="14" t="s">
        <v>46</v>
      </c>
      <c r="G144" s="14" t="s">
        <v>55</v>
      </c>
      <c r="H144" s="14" t="b">
        <f t="shared" si="1"/>
        <v>0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>
      <c r="A145" s="14">
        <v>119</v>
      </c>
      <c r="B145" s="14">
        <v>176</v>
      </c>
      <c r="C145" s="14" t="s">
        <v>12</v>
      </c>
      <c r="D145" s="19">
        <v>26787</v>
      </c>
      <c r="E145" s="14" t="s">
        <v>3</v>
      </c>
      <c r="F145" s="14" t="s">
        <v>41</v>
      </c>
      <c r="G145" s="14" t="s">
        <v>52</v>
      </c>
      <c r="H145" s="14" t="b">
        <f t="shared" si="1"/>
        <v>0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14">
        <v>120</v>
      </c>
      <c r="B146" s="14">
        <v>179</v>
      </c>
      <c r="C146" s="14" t="s">
        <v>15</v>
      </c>
      <c r="D146" s="19">
        <v>33511</v>
      </c>
      <c r="E146" s="14" t="s">
        <v>3</v>
      </c>
      <c r="F146" s="14" t="s">
        <v>47</v>
      </c>
      <c r="G146" s="14" t="s">
        <v>82</v>
      </c>
      <c r="H146" s="14" t="b">
        <f t="shared" si="1"/>
        <v>0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>
      <c r="A147" s="14">
        <v>121</v>
      </c>
      <c r="B147" s="14">
        <v>257</v>
      </c>
      <c r="C147" s="14" t="s">
        <v>110</v>
      </c>
      <c r="D147" s="19">
        <v>23895</v>
      </c>
      <c r="E147" s="14" t="s">
        <v>3</v>
      </c>
      <c r="F147" s="14" t="s">
        <v>45</v>
      </c>
      <c r="G147" s="14" t="s">
        <v>58</v>
      </c>
      <c r="H147" s="14" t="b">
        <f t="shared" si="1"/>
        <v>0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>
      <c r="A148" s="14">
        <v>122</v>
      </c>
      <c r="B148" s="14">
        <v>259</v>
      </c>
      <c r="C148" s="14" t="s">
        <v>109</v>
      </c>
      <c r="D148" s="19">
        <v>24025</v>
      </c>
      <c r="E148" s="14" t="s">
        <v>3</v>
      </c>
      <c r="F148" s="14" t="s">
        <v>47</v>
      </c>
      <c r="G148" s="14" t="s">
        <v>58</v>
      </c>
      <c r="H148" s="14" t="b">
        <f t="shared" si="1"/>
        <v>0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>
      <c r="A149" s="14">
        <v>123</v>
      </c>
      <c r="B149" s="14">
        <v>96</v>
      </c>
      <c r="C149" s="14" t="s">
        <v>9</v>
      </c>
      <c r="D149" s="19">
        <v>30658</v>
      </c>
      <c r="E149" s="14" t="s">
        <v>3</v>
      </c>
      <c r="F149" s="14" t="s">
        <v>43</v>
      </c>
      <c r="G149" s="14" t="s">
        <v>62</v>
      </c>
      <c r="H149" s="14" t="b">
        <f t="shared" si="1"/>
        <v>0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>
      <c r="A150" s="14">
        <v>124</v>
      </c>
      <c r="B150" s="14">
        <v>176</v>
      </c>
      <c r="C150" s="14" t="s">
        <v>12</v>
      </c>
      <c r="D150" s="19">
        <v>23881</v>
      </c>
      <c r="E150" s="14" t="s">
        <v>3</v>
      </c>
      <c r="F150" s="14" t="s">
        <v>41</v>
      </c>
      <c r="G150" s="14" t="s">
        <v>58</v>
      </c>
      <c r="H150" s="14" t="b">
        <f t="shared" si="1"/>
        <v>0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>
      <c r="A151" s="14">
        <v>125</v>
      </c>
      <c r="B151" s="14">
        <v>96</v>
      </c>
      <c r="C151" s="14" t="s">
        <v>9</v>
      </c>
      <c r="D151" s="19">
        <v>30204</v>
      </c>
      <c r="E151" s="14" t="s">
        <v>3</v>
      </c>
      <c r="F151" s="14" t="s">
        <v>46</v>
      </c>
      <c r="G151" s="14" t="s">
        <v>61</v>
      </c>
      <c r="H151" s="14" t="b">
        <f t="shared" si="1"/>
        <v>0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>
      <c r="A152" s="14">
        <v>126</v>
      </c>
      <c r="B152" s="14">
        <v>177</v>
      </c>
      <c r="C152" s="14" t="s">
        <v>13</v>
      </c>
      <c r="D152" s="19">
        <v>24190</v>
      </c>
      <c r="E152" s="14" t="s">
        <v>3</v>
      </c>
      <c r="F152" s="14" t="s">
        <v>22</v>
      </c>
      <c r="G152" s="14" t="s">
        <v>78</v>
      </c>
      <c r="H152" s="14" t="b">
        <f t="shared" si="1"/>
        <v>0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>
      <c r="A153" s="14">
        <v>127</v>
      </c>
      <c r="B153" s="14">
        <v>179</v>
      </c>
      <c r="C153" s="14" t="s">
        <v>15</v>
      </c>
      <c r="D153" s="19">
        <v>28112</v>
      </c>
      <c r="E153" s="14" t="s">
        <v>3</v>
      </c>
      <c r="F153" s="14" t="s">
        <v>43</v>
      </c>
      <c r="G153" s="14" t="s">
        <v>58</v>
      </c>
      <c r="H153" s="14" t="b">
        <f t="shared" si="1"/>
        <v>0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>
      <c r="A154" s="14">
        <v>128</v>
      </c>
      <c r="B154" s="14">
        <v>177</v>
      </c>
      <c r="C154" s="14" t="s">
        <v>13</v>
      </c>
      <c r="D154" s="19">
        <v>22282</v>
      </c>
      <c r="E154" s="14" t="s">
        <v>4</v>
      </c>
      <c r="F154" s="14" t="s">
        <v>19</v>
      </c>
      <c r="G154" s="14" t="s">
        <v>51</v>
      </c>
      <c r="H154" s="14" t="b">
        <f t="shared" si="1"/>
        <v>0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>
      <c r="A155" s="14">
        <v>129</v>
      </c>
      <c r="B155" s="14">
        <v>177</v>
      </c>
      <c r="C155" s="14" t="s">
        <v>13</v>
      </c>
      <c r="D155" s="19">
        <v>26941</v>
      </c>
      <c r="E155" s="14" t="s">
        <v>3</v>
      </c>
      <c r="F155" s="14" t="s">
        <v>47</v>
      </c>
      <c r="G155" s="14" t="s">
        <v>52</v>
      </c>
      <c r="H155" s="14" t="b">
        <f t="shared" si="1"/>
        <v>0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4">
        <v>130</v>
      </c>
      <c r="B156" s="14">
        <v>259</v>
      </c>
      <c r="C156" s="14" t="s">
        <v>109</v>
      </c>
      <c r="D156" s="19">
        <v>30482</v>
      </c>
      <c r="E156" s="14" t="s">
        <v>3</v>
      </c>
      <c r="F156" s="14" t="s">
        <v>45</v>
      </c>
      <c r="G156" s="14" t="s">
        <v>62</v>
      </c>
      <c r="H156" s="14" t="b">
        <f t="shared" ref="H156:H219" si="2">IF(Q$3=F156,IF(S$3=G156,1))</f>
        <v>0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>
      <c r="A157" s="14">
        <v>131</v>
      </c>
      <c r="B157" s="14">
        <v>178</v>
      </c>
      <c r="C157" s="14" t="s">
        <v>14</v>
      </c>
      <c r="D157" s="19">
        <v>29659</v>
      </c>
      <c r="E157" s="14" t="s">
        <v>3</v>
      </c>
      <c r="F157" s="14" t="s">
        <v>40</v>
      </c>
      <c r="G157" s="14" t="s">
        <v>60</v>
      </c>
      <c r="H157" s="14">
        <f t="shared" si="2"/>
        <v>1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>
      <c r="A158" s="14">
        <v>132</v>
      </c>
      <c r="B158" s="14">
        <v>178</v>
      </c>
      <c r="C158" s="14" t="s">
        <v>14</v>
      </c>
      <c r="D158" s="19">
        <v>33798</v>
      </c>
      <c r="E158" s="14" t="s">
        <v>3</v>
      </c>
      <c r="F158" s="14" t="s">
        <v>42</v>
      </c>
      <c r="G158" s="14" t="s">
        <v>60</v>
      </c>
      <c r="H158" s="14" t="b">
        <f t="shared" si="2"/>
        <v>0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>
      <c r="A159" s="14">
        <v>133</v>
      </c>
      <c r="B159" s="14">
        <v>177</v>
      </c>
      <c r="C159" s="14" t="s">
        <v>13</v>
      </c>
      <c r="D159" s="19">
        <v>30024</v>
      </c>
      <c r="E159" s="14" t="s">
        <v>3</v>
      </c>
      <c r="F159" s="14" t="s">
        <v>40</v>
      </c>
      <c r="G159" s="14" t="s">
        <v>61</v>
      </c>
      <c r="H159" s="14" t="b">
        <f t="shared" si="2"/>
        <v>0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>
      <c r="A160" s="14">
        <v>134</v>
      </c>
      <c r="B160" s="14">
        <v>178</v>
      </c>
      <c r="C160" s="14" t="s">
        <v>14</v>
      </c>
      <c r="D160" s="19">
        <v>31797</v>
      </c>
      <c r="E160" s="14" t="s">
        <v>3</v>
      </c>
      <c r="F160" s="14" t="s">
        <v>19</v>
      </c>
      <c r="G160" s="14" t="s">
        <v>53</v>
      </c>
      <c r="H160" s="14" t="b">
        <f t="shared" si="2"/>
        <v>0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>
      <c r="A161" s="14">
        <v>135</v>
      </c>
      <c r="B161" s="14">
        <v>179</v>
      </c>
      <c r="C161" s="14" t="s">
        <v>15</v>
      </c>
      <c r="D161" s="19">
        <v>32234</v>
      </c>
      <c r="E161" s="14" t="s">
        <v>3</v>
      </c>
      <c r="F161" s="14" t="s">
        <v>22</v>
      </c>
      <c r="G161" s="14" t="s">
        <v>55</v>
      </c>
      <c r="H161" s="14" t="b">
        <f t="shared" si="2"/>
        <v>0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>
      <c r="A162" s="14">
        <v>136</v>
      </c>
      <c r="B162" s="14">
        <v>259</v>
      </c>
      <c r="C162" s="14" t="s">
        <v>109</v>
      </c>
      <c r="D162" s="19">
        <v>24089</v>
      </c>
      <c r="E162" s="14" t="s">
        <v>3</v>
      </c>
      <c r="F162" s="14" t="s">
        <v>43</v>
      </c>
      <c r="G162" s="14" t="s">
        <v>58</v>
      </c>
      <c r="H162" s="14" t="b">
        <f t="shared" si="2"/>
        <v>0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>
      <c r="A163" s="14">
        <v>137</v>
      </c>
      <c r="B163" s="14">
        <v>177</v>
      </c>
      <c r="C163" s="14" t="s">
        <v>13</v>
      </c>
      <c r="D163" s="19">
        <v>26043</v>
      </c>
      <c r="E163" s="14" t="s">
        <v>3</v>
      </c>
      <c r="F163" s="14" t="s">
        <v>22</v>
      </c>
      <c r="G163" s="14" t="s">
        <v>62</v>
      </c>
      <c r="H163" s="14" t="b">
        <f t="shared" si="2"/>
        <v>0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>
      <c r="A164" s="14">
        <v>138</v>
      </c>
      <c r="B164" s="14">
        <v>259</v>
      </c>
      <c r="C164" s="14" t="s">
        <v>109</v>
      </c>
      <c r="D164" s="19">
        <v>16966</v>
      </c>
      <c r="E164" s="14" t="s">
        <v>4</v>
      </c>
      <c r="F164" s="14" t="s">
        <v>45</v>
      </c>
      <c r="G164" s="14" t="s">
        <v>61</v>
      </c>
      <c r="H164" s="14" t="b">
        <f t="shared" si="2"/>
        <v>0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>
      <c r="A165" s="14">
        <v>139</v>
      </c>
      <c r="B165" s="14">
        <v>103</v>
      </c>
      <c r="C165" s="14" t="s">
        <v>10</v>
      </c>
      <c r="D165" s="19">
        <v>31512</v>
      </c>
      <c r="E165" s="14" t="s">
        <v>3</v>
      </c>
      <c r="F165" s="14" t="s">
        <v>22</v>
      </c>
      <c r="G165" s="14" t="s">
        <v>53</v>
      </c>
      <c r="H165" s="14" t="b">
        <f t="shared" si="2"/>
        <v>0</v>
      </c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>
      <c r="A166" s="14">
        <v>140</v>
      </c>
      <c r="B166" s="14">
        <v>178</v>
      </c>
      <c r="C166" s="14" t="s">
        <v>14</v>
      </c>
      <c r="D166" s="19">
        <v>26274</v>
      </c>
      <c r="E166" s="14" t="s">
        <v>3</v>
      </c>
      <c r="F166" s="14" t="s">
        <v>43</v>
      </c>
      <c r="G166" s="14" t="s">
        <v>62</v>
      </c>
      <c r="H166" s="14" t="b">
        <f t="shared" si="2"/>
        <v>0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>
      <c r="A167" s="14">
        <v>141</v>
      </c>
      <c r="B167" s="14">
        <v>176</v>
      </c>
      <c r="C167" s="14" t="s">
        <v>12</v>
      </c>
      <c r="D167" s="19">
        <v>26942</v>
      </c>
      <c r="E167" s="14" t="s">
        <v>4</v>
      </c>
      <c r="F167" s="14" t="s">
        <v>47</v>
      </c>
      <c r="G167" s="14" t="s">
        <v>52</v>
      </c>
      <c r="H167" s="14" t="b">
        <f t="shared" si="2"/>
        <v>0</v>
      </c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>
      <c r="A168" s="14">
        <v>142</v>
      </c>
      <c r="B168" s="14">
        <v>179</v>
      </c>
      <c r="C168" s="14" t="s">
        <v>15</v>
      </c>
      <c r="D168" s="19">
        <v>22293</v>
      </c>
      <c r="E168" s="14" t="s">
        <v>4</v>
      </c>
      <c r="F168" s="14" t="s">
        <v>19</v>
      </c>
      <c r="G168" s="14" t="s">
        <v>51</v>
      </c>
      <c r="H168" s="14" t="b">
        <f t="shared" si="2"/>
        <v>0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>
      <c r="A169" s="14">
        <v>143</v>
      </c>
      <c r="B169" s="14">
        <v>96</v>
      </c>
      <c r="C169" s="14" t="s">
        <v>9</v>
      </c>
      <c r="D169" s="19">
        <v>23556</v>
      </c>
      <c r="E169" s="14" t="s">
        <v>3</v>
      </c>
      <c r="F169" s="14" t="s">
        <v>42</v>
      </c>
      <c r="G169" s="14" t="s">
        <v>55</v>
      </c>
      <c r="H169" s="14" t="b">
        <f t="shared" si="2"/>
        <v>0</v>
      </c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>
      <c r="A170" s="14">
        <v>144</v>
      </c>
      <c r="B170" s="14">
        <v>96</v>
      </c>
      <c r="C170" s="14" t="s">
        <v>9</v>
      </c>
      <c r="D170" s="19">
        <v>27467</v>
      </c>
      <c r="E170" s="14" t="s">
        <v>3</v>
      </c>
      <c r="F170" s="14" t="s">
        <v>40</v>
      </c>
      <c r="G170" s="14" t="s">
        <v>58</v>
      </c>
      <c r="H170" s="14" t="b">
        <f t="shared" si="2"/>
        <v>0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>
      <c r="A171" s="14">
        <v>145</v>
      </c>
      <c r="B171" s="14">
        <v>175</v>
      </c>
      <c r="C171" s="14" t="s">
        <v>11</v>
      </c>
      <c r="D171" s="19">
        <v>21765</v>
      </c>
      <c r="E171" s="14" t="s">
        <v>3</v>
      </c>
      <c r="F171" s="14" t="s">
        <v>48</v>
      </c>
      <c r="G171" s="14" t="s">
        <v>62</v>
      </c>
      <c r="H171" s="14" t="b">
        <f t="shared" si="2"/>
        <v>0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>
      <c r="A172" s="14">
        <v>146</v>
      </c>
      <c r="B172" s="14">
        <v>96</v>
      </c>
      <c r="C172" s="14" t="s">
        <v>9</v>
      </c>
      <c r="D172" s="19">
        <v>30845</v>
      </c>
      <c r="E172" s="14" t="s">
        <v>3</v>
      </c>
      <c r="F172" s="14" t="s">
        <v>45</v>
      </c>
      <c r="G172" s="14" t="s">
        <v>51</v>
      </c>
      <c r="H172" s="14" t="b">
        <f t="shared" si="2"/>
        <v>0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>
      <c r="A173" s="14">
        <v>147</v>
      </c>
      <c r="B173" s="14">
        <v>103</v>
      </c>
      <c r="C173" s="14" t="s">
        <v>10</v>
      </c>
      <c r="D173" s="19">
        <v>22956</v>
      </c>
      <c r="E173" s="14" t="s">
        <v>3</v>
      </c>
      <c r="F173" s="14" t="s">
        <v>39</v>
      </c>
      <c r="G173" s="14" t="s">
        <v>53</v>
      </c>
      <c r="H173" s="14" t="b">
        <f t="shared" si="2"/>
        <v>0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>
      <c r="A174" s="14">
        <v>148</v>
      </c>
      <c r="B174" s="14">
        <v>96</v>
      </c>
      <c r="C174" s="14" t="s">
        <v>9</v>
      </c>
      <c r="D174" s="19">
        <v>25521</v>
      </c>
      <c r="E174" s="14" t="s">
        <v>3</v>
      </c>
      <c r="F174" s="14" t="s">
        <v>39</v>
      </c>
      <c r="G174" s="14" t="s">
        <v>60</v>
      </c>
      <c r="H174" s="14" t="b">
        <f t="shared" si="2"/>
        <v>0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>
      <c r="A175" s="14">
        <v>149</v>
      </c>
      <c r="B175" s="14">
        <v>103</v>
      </c>
      <c r="C175" s="14" t="s">
        <v>10</v>
      </c>
      <c r="D175" s="19">
        <v>31231</v>
      </c>
      <c r="E175" s="14" t="s">
        <v>3</v>
      </c>
      <c r="F175" s="14" t="s">
        <v>42</v>
      </c>
      <c r="G175" s="14" t="s">
        <v>52</v>
      </c>
      <c r="H175" s="14" t="b">
        <f t="shared" si="2"/>
        <v>0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>
      <c r="A176" s="14">
        <v>150</v>
      </c>
      <c r="B176" s="14">
        <v>96</v>
      </c>
      <c r="C176" s="14" t="s">
        <v>9</v>
      </c>
      <c r="D176" s="19">
        <v>23604</v>
      </c>
      <c r="E176" s="14" t="s">
        <v>3</v>
      </c>
      <c r="F176" s="14" t="s">
        <v>48</v>
      </c>
      <c r="G176" s="14" t="s">
        <v>55</v>
      </c>
      <c r="H176" s="14" t="b">
        <f t="shared" si="2"/>
        <v>0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>
      <c r="A177" s="14">
        <v>151</v>
      </c>
      <c r="B177" s="14">
        <v>96</v>
      </c>
      <c r="C177" s="14" t="s">
        <v>9</v>
      </c>
      <c r="D177" s="19">
        <v>24479</v>
      </c>
      <c r="E177" s="14" t="s">
        <v>3</v>
      </c>
      <c r="F177" s="14" t="s">
        <v>19</v>
      </c>
      <c r="G177" s="14" t="s">
        <v>78</v>
      </c>
      <c r="H177" s="14" t="b">
        <f t="shared" si="2"/>
        <v>0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>
      <c r="A178" s="14">
        <v>152</v>
      </c>
      <c r="B178" s="14">
        <v>96</v>
      </c>
      <c r="C178" s="14" t="s">
        <v>9</v>
      </c>
      <c r="D178" s="19">
        <v>28636</v>
      </c>
      <c r="E178" s="14" t="s">
        <v>3</v>
      </c>
      <c r="F178" s="14" t="s">
        <v>45</v>
      </c>
      <c r="G178" s="14" t="s">
        <v>78</v>
      </c>
      <c r="H178" s="14" t="b">
        <f t="shared" si="2"/>
        <v>0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>
      <c r="A179" s="14">
        <v>153</v>
      </c>
      <c r="B179" s="14">
        <v>96</v>
      </c>
      <c r="C179" s="14" t="s">
        <v>9</v>
      </c>
      <c r="D179" s="19">
        <v>28521</v>
      </c>
      <c r="E179" s="14" t="s">
        <v>3</v>
      </c>
      <c r="F179" s="14" t="s">
        <v>44</v>
      </c>
      <c r="G179" s="14" t="s">
        <v>58</v>
      </c>
      <c r="H179" s="14" t="b">
        <f t="shared" si="2"/>
        <v>0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>
      <c r="A180" s="14">
        <v>154</v>
      </c>
      <c r="B180" s="14">
        <v>96</v>
      </c>
      <c r="C180" s="14" t="s">
        <v>9</v>
      </c>
      <c r="D180" s="19">
        <v>29335</v>
      </c>
      <c r="E180" s="14" t="s">
        <v>3</v>
      </c>
      <c r="F180" s="14" t="s">
        <v>41</v>
      </c>
      <c r="G180" s="14" t="s">
        <v>59</v>
      </c>
      <c r="H180" s="14" t="b">
        <f t="shared" si="2"/>
        <v>0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>
      <c r="A181" s="14">
        <v>155</v>
      </c>
      <c r="B181" s="14">
        <v>96</v>
      </c>
      <c r="C181" s="14" t="s">
        <v>9</v>
      </c>
      <c r="D181" s="19">
        <v>28745</v>
      </c>
      <c r="E181" s="14" t="s">
        <v>3</v>
      </c>
      <c r="F181" s="14" t="s">
        <v>46</v>
      </c>
      <c r="G181" s="14" t="s">
        <v>78</v>
      </c>
      <c r="H181" s="14" t="b">
        <f t="shared" si="2"/>
        <v>0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>
      <c r="A182" s="14">
        <v>156</v>
      </c>
      <c r="B182" s="14">
        <v>96</v>
      </c>
      <c r="C182" s="14" t="s">
        <v>9</v>
      </c>
      <c r="D182" s="19">
        <v>32791</v>
      </c>
      <c r="E182" s="14" t="s">
        <v>3</v>
      </c>
      <c r="F182" s="14" t="s">
        <v>47</v>
      </c>
      <c r="G182" s="14" t="s">
        <v>58</v>
      </c>
      <c r="H182" s="14" t="b">
        <f t="shared" si="2"/>
        <v>0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>
      <c r="A183" s="14">
        <v>157</v>
      </c>
      <c r="B183" s="14">
        <v>96</v>
      </c>
      <c r="C183" s="14" t="s">
        <v>9</v>
      </c>
      <c r="D183" s="19">
        <v>27141</v>
      </c>
      <c r="E183" s="14" t="s">
        <v>3</v>
      </c>
      <c r="F183" s="14" t="s">
        <v>41</v>
      </c>
      <c r="G183" s="14" t="s">
        <v>53</v>
      </c>
      <c r="H183" s="14" t="b">
        <f t="shared" si="2"/>
        <v>0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>
      <c r="A184" s="14">
        <v>158</v>
      </c>
      <c r="B184" s="14">
        <v>96</v>
      </c>
      <c r="C184" s="14" t="s">
        <v>9</v>
      </c>
      <c r="D184" s="19">
        <v>31068</v>
      </c>
      <c r="E184" s="14" t="s">
        <v>3</v>
      </c>
      <c r="F184" s="14" t="s">
        <v>44</v>
      </c>
      <c r="G184" s="14" t="s">
        <v>51</v>
      </c>
      <c r="H184" s="14" t="b">
        <f t="shared" si="2"/>
        <v>0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>
      <c r="A185" s="14">
        <v>159</v>
      </c>
      <c r="B185" s="14">
        <v>179</v>
      </c>
      <c r="C185" s="14" t="s">
        <v>15</v>
      </c>
      <c r="D185" s="19">
        <v>24893</v>
      </c>
      <c r="E185" s="14" t="s">
        <v>3</v>
      </c>
      <c r="F185" s="14" t="s">
        <v>40</v>
      </c>
      <c r="G185" s="14" t="s">
        <v>59</v>
      </c>
      <c r="H185" s="14" t="b">
        <f t="shared" si="2"/>
        <v>0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>
      <c r="A186" s="14">
        <v>160</v>
      </c>
      <c r="B186" s="14">
        <v>179</v>
      </c>
      <c r="C186" s="14" t="s">
        <v>15</v>
      </c>
      <c r="D186" s="19">
        <v>28584</v>
      </c>
      <c r="E186" s="14" t="s">
        <v>3</v>
      </c>
      <c r="F186" s="14" t="s">
        <v>22</v>
      </c>
      <c r="G186" s="14" t="s">
        <v>78</v>
      </c>
      <c r="H186" s="14" t="b">
        <f t="shared" si="2"/>
        <v>0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>
      <c r="A187" s="14">
        <v>161</v>
      </c>
      <c r="B187" s="14">
        <v>179</v>
      </c>
      <c r="C187" s="14" t="s">
        <v>15</v>
      </c>
      <c r="D187" s="19">
        <v>21490</v>
      </c>
      <c r="E187" s="14" t="s">
        <v>3</v>
      </c>
      <c r="F187" s="14" t="s">
        <v>39</v>
      </c>
      <c r="G187" s="14" t="s">
        <v>61</v>
      </c>
      <c r="H187" s="14" t="b">
        <f t="shared" si="2"/>
        <v>0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>
      <c r="A188" s="14">
        <v>162</v>
      </c>
      <c r="B188" s="14">
        <v>179</v>
      </c>
      <c r="C188" s="14" t="s">
        <v>15</v>
      </c>
      <c r="D188" s="19">
        <v>33004</v>
      </c>
      <c r="E188" s="14" t="s">
        <v>3</v>
      </c>
      <c r="F188" s="14" t="s">
        <v>41</v>
      </c>
      <c r="G188" s="14" t="s">
        <v>78</v>
      </c>
      <c r="H188" s="14" t="b">
        <f t="shared" si="2"/>
        <v>0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>
      <c r="A189" s="14">
        <v>163</v>
      </c>
      <c r="B189" s="14">
        <v>179</v>
      </c>
      <c r="C189" s="14" t="s">
        <v>15</v>
      </c>
      <c r="D189" s="19">
        <v>33375</v>
      </c>
      <c r="E189" s="14" t="s">
        <v>3</v>
      </c>
      <c r="F189" s="14" t="s">
        <v>41</v>
      </c>
      <c r="G189" s="14" t="s">
        <v>82</v>
      </c>
      <c r="H189" s="14" t="b">
        <f t="shared" si="2"/>
        <v>0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>
      <c r="A190" s="14">
        <v>164</v>
      </c>
      <c r="B190" s="14">
        <v>179</v>
      </c>
      <c r="C190" s="14" t="s">
        <v>15</v>
      </c>
      <c r="D190" s="19">
        <v>31422</v>
      </c>
      <c r="E190" s="14" t="s">
        <v>3</v>
      </c>
      <c r="F190" s="14" t="s">
        <v>19</v>
      </c>
      <c r="G190" s="14" t="s">
        <v>52</v>
      </c>
      <c r="H190" s="14" t="b">
        <f t="shared" si="2"/>
        <v>0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>
      <c r="A191" s="14">
        <v>165</v>
      </c>
      <c r="B191" s="14">
        <v>179</v>
      </c>
      <c r="C191" s="14" t="s">
        <v>15</v>
      </c>
      <c r="D191" s="19">
        <v>34270</v>
      </c>
      <c r="E191" s="14" t="s">
        <v>3</v>
      </c>
      <c r="F191" s="14" t="s">
        <v>39</v>
      </c>
      <c r="G191" s="14" t="s">
        <v>60</v>
      </c>
      <c r="H191" s="14" t="b">
        <f t="shared" si="2"/>
        <v>0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>
      <c r="A192" s="14">
        <v>166</v>
      </c>
      <c r="B192" s="14">
        <v>179</v>
      </c>
      <c r="C192" s="14" t="s">
        <v>15</v>
      </c>
      <c r="D192" s="19">
        <v>34426</v>
      </c>
      <c r="E192" s="14" t="s">
        <v>3</v>
      </c>
      <c r="F192" s="14" t="s">
        <v>22</v>
      </c>
      <c r="G192" s="14" t="s">
        <v>61</v>
      </c>
      <c r="H192" s="14" t="b">
        <f t="shared" si="2"/>
        <v>0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>
      <c r="A193" s="14">
        <v>167</v>
      </c>
      <c r="B193" s="14">
        <v>179</v>
      </c>
      <c r="C193" s="14" t="s">
        <v>15</v>
      </c>
      <c r="D193" s="19">
        <v>26711</v>
      </c>
      <c r="E193" s="14" t="s">
        <v>3</v>
      </c>
      <c r="F193" s="14" t="s">
        <v>44</v>
      </c>
      <c r="G193" s="14" t="s">
        <v>52</v>
      </c>
      <c r="H193" s="14" t="b">
        <f t="shared" si="2"/>
        <v>0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>
      <c r="A194" s="14">
        <v>168</v>
      </c>
      <c r="B194" s="14">
        <v>96</v>
      </c>
      <c r="C194" s="14" t="s">
        <v>9</v>
      </c>
      <c r="D194" s="19">
        <v>26135</v>
      </c>
      <c r="E194" s="14" t="s">
        <v>3</v>
      </c>
      <c r="F194" s="14" t="s">
        <v>42</v>
      </c>
      <c r="G194" s="14" t="s">
        <v>62</v>
      </c>
      <c r="H194" s="14" t="b">
        <f t="shared" si="2"/>
        <v>0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>
      <c r="A195" s="14">
        <v>169</v>
      </c>
      <c r="B195" s="14">
        <v>96</v>
      </c>
      <c r="C195" s="14" t="s">
        <v>9</v>
      </c>
      <c r="D195" s="19">
        <v>30673</v>
      </c>
      <c r="E195" s="14" t="s">
        <v>3</v>
      </c>
      <c r="F195" s="14" t="s">
        <v>49</v>
      </c>
      <c r="G195" s="14" t="s">
        <v>62</v>
      </c>
      <c r="H195" s="14" t="b">
        <f t="shared" si="2"/>
        <v>0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>
      <c r="A196" s="14">
        <v>170</v>
      </c>
      <c r="B196" s="14">
        <v>96</v>
      </c>
      <c r="C196" s="14" t="s">
        <v>9</v>
      </c>
      <c r="D196" s="19">
        <v>29036</v>
      </c>
      <c r="E196" s="14" t="s">
        <v>3</v>
      </c>
      <c r="F196" s="14" t="s">
        <v>42</v>
      </c>
      <c r="G196" s="14" t="s">
        <v>82</v>
      </c>
      <c r="H196" s="14" t="b">
        <f t="shared" si="2"/>
        <v>0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>
      <c r="A197" s="14">
        <v>171</v>
      </c>
      <c r="B197" s="14">
        <v>96</v>
      </c>
      <c r="C197" s="14" t="s">
        <v>9</v>
      </c>
      <c r="D197" s="19">
        <v>25586</v>
      </c>
      <c r="E197" s="14" t="s">
        <v>3</v>
      </c>
      <c r="F197" s="14" t="s">
        <v>19</v>
      </c>
      <c r="G197" s="14" t="s">
        <v>60</v>
      </c>
      <c r="H197" s="14" t="b">
        <f t="shared" si="2"/>
        <v>0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>
      <c r="A198" s="14">
        <v>172</v>
      </c>
      <c r="B198" s="14">
        <v>96</v>
      </c>
      <c r="C198" s="14" t="s">
        <v>9</v>
      </c>
      <c r="D198" s="19">
        <v>23205</v>
      </c>
      <c r="E198" s="14" t="s">
        <v>3</v>
      </c>
      <c r="F198" s="14" t="s">
        <v>42</v>
      </c>
      <c r="G198" s="14" t="s">
        <v>55</v>
      </c>
      <c r="H198" s="14" t="b">
        <f t="shared" si="2"/>
        <v>0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>
      <c r="A199" s="14">
        <v>173</v>
      </c>
      <c r="B199" s="14">
        <v>96</v>
      </c>
      <c r="C199" s="14" t="s">
        <v>9</v>
      </c>
      <c r="D199" s="19">
        <v>31963</v>
      </c>
      <c r="E199" s="14" t="s">
        <v>3</v>
      </c>
      <c r="F199" s="14" t="s">
        <v>42</v>
      </c>
      <c r="G199" s="14" t="s">
        <v>54</v>
      </c>
      <c r="H199" s="14" t="b">
        <f t="shared" si="2"/>
        <v>0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>
      <c r="A200" s="14">
        <v>174</v>
      </c>
      <c r="B200" s="14">
        <v>96</v>
      </c>
      <c r="C200" s="14" t="s">
        <v>9</v>
      </c>
      <c r="D200" s="19">
        <v>27724</v>
      </c>
      <c r="E200" s="14" t="s">
        <v>3</v>
      </c>
      <c r="F200" s="14" t="s">
        <v>43</v>
      </c>
      <c r="G200" s="14" t="s">
        <v>58</v>
      </c>
      <c r="H200" s="14" t="b">
        <f t="shared" si="2"/>
        <v>0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>
      <c r="A201" s="14">
        <v>175</v>
      </c>
      <c r="B201" s="14">
        <v>103</v>
      </c>
      <c r="C201" s="14" t="s">
        <v>10</v>
      </c>
      <c r="D201" s="19">
        <v>21751</v>
      </c>
      <c r="E201" s="14" t="s">
        <v>3</v>
      </c>
      <c r="F201" s="14" t="s">
        <v>42</v>
      </c>
      <c r="G201" s="14" t="s">
        <v>62</v>
      </c>
      <c r="H201" s="14" t="b">
        <f t="shared" si="2"/>
        <v>0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>
      <c r="A202" s="14">
        <v>176</v>
      </c>
      <c r="B202" s="14">
        <v>103</v>
      </c>
      <c r="C202" s="14" t="s">
        <v>10</v>
      </c>
      <c r="D202" s="19">
        <v>23926</v>
      </c>
      <c r="E202" s="14" t="s">
        <v>3</v>
      </c>
      <c r="F202" s="14" t="s">
        <v>42</v>
      </c>
      <c r="G202" s="14" t="s">
        <v>58</v>
      </c>
      <c r="H202" s="14" t="b">
        <f t="shared" si="2"/>
        <v>0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>
      <c r="A203" s="14">
        <v>177</v>
      </c>
      <c r="B203" s="14">
        <v>103</v>
      </c>
      <c r="C203" s="14" t="s">
        <v>10</v>
      </c>
      <c r="D203" s="19">
        <v>26019</v>
      </c>
      <c r="E203" s="14" t="s">
        <v>3</v>
      </c>
      <c r="F203" s="14" t="s">
        <v>22</v>
      </c>
      <c r="G203" s="14" t="s">
        <v>62</v>
      </c>
      <c r="H203" s="14" t="b">
        <f t="shared" si="2"/>
        <v>0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>
      <c r="A204" s="14">
        <v>178</v>
      </c>
      <c r="B204" s="14">
        <v>178</v>
      </c>
      <c r="C204" s="14" t="s">
        <v>14</v>
      </c>
      <c r="D204" s="19">
        <v>25783</v>
      </c>
      <c r="E204" s="14" t="s">
        <v>4</v>
      </c>
      <c r="F204" s="14" t="s">
        <v>48</v>
      </c>
      <c r="G204" s="14" t="s">
        <v>61</v>
      </c>
      <c r="H204" s="14" t="b">
        <f t="shared" si="2"/>
        <v>0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>
      <c r="A205" s="14">
        <v>179</v>
      </c>
      <c r="B205" s="14">
        <v>179</v>
      </c>
      <c r="C205" s="14" t="s">
        <v>15</v>
      </c>
      <c r="D205" s="19">
        <v>28473</v>
      </c>
      <c r="E205" s="14" t="s">
        <v>3</v>
      </c>
      <c r="F205" s="14" t="s">
        <v>43</v>
      </c>
      <c r="G205" s="14" t="s">
        <v>58</v>
      </c>
      <c r="H205" s="14" t="b">
        <f t="shared" si="2"/>
        <v>0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>
      <c r="A206" s="14">
        <v>180</v>
      </c>
      <c r="B206" s="14">
        <v>179</v>
      </c>
      <c r="C206" s="14" t="s">
        <v>15</v>
      </c>
      <c r="D206" s="19">
        <v>33211</v>
      </c>
      <c r="E206" s="14" t="s">
        <v>3</v>
      </c>
      <c r="F206" s="14" t="s">
        <v>43</v>
      </c>
      <c r="G206" s="14" t="s">
        <v>78</v>
      </c>
      <c r="H206" s="14" t="b">
        <f t="shared" si="2"/>
        <v>0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>
      <c r="A207" s="14">
        <v>181</v>
      </c>
      <c r="B207" s="14">
        <v>179</v>
      </c>
      <c r="C207" s="14" t="s">
        <v>15</v>
      </c>
      <c r="D207" s="19">
        <v>32861</v>
      </c>
      <c r="E207" s="14" t="s">
        <v>3</v>
      </c>
      <c r="F207" s="14" t="s">
        <v>43</v>
      </c>
      <c r="G207" s="14" t="s">
        <v>58</v>
      </c>
      <c r="H207" s="14" t="b">
        <f t="shared" si="2"/>
        <v>0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>
      <c r="A208" s="14">
        <v>182</v>
      </c>
      <c r="B208" s="14">
        <v>96</v>
      </c>
      <c r="C208" s="14" t="s">
        <v>9</v>
      </c>
      <c r="D208" s="19">
        <v>26393</v>
      </c>
      <c r="E208" s="14" t="s">
        <v>3</v>
      </c>
      <c r="F208" s="14" t="s">
        <v>22</v>
      </c>
      <c r="G208" s="14" t="s">
        <v>51</v>
      </c>
      <c r="H208" s="14" t="b">
        <f t="shared" si="2"/>
        <v>0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>
      <c r="A209" s="14">
        <v>183</v>
      </c>
      <c r="B209" s="14">
        <v>96</v>
      </c>
      <c r="C209" s="14" t="s">
        <v>9</v>
      </c>
      <c r="D209" s="19">
        <v>32166</v>
      </c>
      <c r="E209" s="14" t="s">
        <v>3</v>
      </c>
      <c r="F209" s="14" t="s">
        <v>44</v>
      </c>
      <c r="G209" s="14" t="s">
        <v>54</v>
      </c>
      <c r="H209" s="14" t="b">
        <f t="shared" si="2"/>
        <v>0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>
      <c r="A210" s="14">
        <v>184</v>
      </c>
      <c r="B210" s="14">
        <v>96</v>
      </c>
      <c r="C210" s="14" t="s">
        <v>9</v>
      </c>
      <c r="D210" s="19">
        <v>32440</v>
      </c>
      <c r="E210" s="14" t="s">
        <v>3</v>
      </c>
      <c r="F210" s="14" t="s">
        <v>39</v>
      </c>
      <c r="G210" s="14" t="s">
        <v>55</v>
      </c>
      <c r="H210" s="14" t="b">
        <f t="shared" si="2"/>
        <v>0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>
      <c r="A211" s="14">
        <v>185</v>
      </c>
      <c r="B211" s="14">
        <v>96</v>
      </c>
      <c r="C211" s="14" t="s">
        <v>9</v>
      </c>
      <c r="D211" s="19">
        <v>33560</v>
      </c>
      <c r="E211" s="14" t="s">
        <v>3</v>
      </c>
      <c r="F211" s="14" t="s">
        <v>39</v>
      </c>
      <c r="G211" s="14" t="s">
        <v>82</v>
      </c>
      <c r="H211" s="14" t="b">
        <f t="shared" si="2"/>
        <v>0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>
      <c r="A212" s="14">
        <v>186</v>
      </c>
      <c r="B212" s="14">
        <v>96</v>
      </c>
      <c r="C212" s="14" t="s">
        <v>9</v>
      </c>
      <c r="D212" s="19">
        <v>32382</v>
      </c>
      <c r="E212" s="14" t="s">
        <v>3</v>
      </c>
      <c r="F212" s="14" t="s">
        <v>46</v>
      </c>
      <c r="G212" s="14" t="s">
        <v>55</v>
      </c>
      <c r="H212" s="14" t="b">
        <f t="shared" si="2"/>
        <v>0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>
      <c r="A213" s="14">
        <v>187</v>
      </c>
      <c r="B213" s="14">
        <v>96</v>
      </c>
      <c r="C213" s="14" t="s">
        <v>9</v>
      </c>
      <c r="D213" s="19">
        <v>34004</v>
      </c>
      <c r="E213" s="14" t="s">
        <v>3</v>
      </c>
      <c r="F213" s="14" t="s">
        <v>44</v>
      </c>
      <c r="G213" s="14" t="s">
        <v>60</v>
      </c>
      <c r="H213" s="14" t="b">
        <f t="shared" si="2"/>
        <v>0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>
      <c r="A214" s="14">
        <v>188</v>
      </c>
      <c r="B214" s="14">
        <v>96</v>
      </c>
      <c r="C214" s="14" t="s">
        <v>9</v>
      </c>
      <c r="D214" s="19">
        <v>31485</v>
      </c>
      <c r="E214" s="14" t="s">
        <v>3</v>
      </c>
      <c r="F214" s="14" t="s">
        <v>40</v>
      </c>
      <c r="G214" s="14" t="s">
        <v>53</v>
      </c>
      <c r="H214" s="14" t="b">
        <f t="shared" si="2"/>
        <v>0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>
      <c r="A215" s="14">
        <v>189</v>
      </c>
      <c r="B215" s="14">
        <v>96</v>
      </c>
      <c r="C215" s="14" t="s">
        <v>9</v>
      </c>
      <c r="D215" s="19">
        <v>31620</v>
      </c>
      <c r="E215" s="14" t="s">
        <v>3</v>
      </c>
      <c r="F215" s="14" t="s">
        <v>48</v>
      </c>
      <c r="G215" s="14" t="s">
        <v>53</v>
      </c>
      <c r="H215" s="14" t="b">
        <f t="shared" si="2"/>
        <v>0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>
      <c r="A216" s="14">
        <v>190</v>
      </c>
      <c r="B216" s="14">
        <v>96</v>
      </c>
      <c r="C216" s="14" t="s">
        <v>9</v>
      </c>
      <c r="D216" s="19">
        <v>30341</v>
      </c>
      <c r="E216" s="14" t="s">
        <v>3</v>
      </c>
      <c r="F216" s="14" t="s">
        <v>44</v>
      </c>
      <c r="G216" s="14" t="s">
        <v>61</v>
      </c>
      <c r="H216" s="14" t="b">
        <f t="shared" si="2"/>
        <v>0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>
      <c r="A217" s="14">
        <v>191</v>
      </c>
      <c r="B217" s="14">
        <v>96</v>
      </c>
      <c r="C217" s="14" t="s">
        <v>9</v>
      </c>
      <c r="D217" s="19">
        <v>33819</v>
      </c>
      <c r="E217" s="14" t="s">
        <v>3</v>
      </c>
      <c r="F217" s="14" t="s">
        <v>48</v>
      </c>
      <c r="G217" s="14" t="s">
        <v>60</v>
      </c>
      <c r="H217" s="14" t="b">
        <f t="shared" si="2"/>
        <v>0</v>
      </c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>
      <c r="A218" s="14">
        <v>192</v>
      </c>
      <c r="B218" s="14">
        <v>96</v>
      </c>
      <c r="C218" s="14" t="s">
        <v>9</v>
      </c>
      <c r="D218" s="19">
        <v>33800</v>
      </c>
      <c r="E218" s="14" t="s">
        <v>3</v>
      </c>
      <c r="F218" s="14" t="s">
        <v>42</v>
      </c>
      <c r="G218" s="14" t="s">
        <v>60</v>
      </c>
      <c r="H218" s="14" t="b">
        <f t="shared" si="2"/>
        <v>0</v>
      </c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>
      <c r="A219" s="14">
        <v>193</v>
      </c>
      <c r="B219" s="14">
        <v>96</v>
      </c>
      <c r="C219" s="14" t="s">
        <v>9</v>
      </c>
      <c r="D219" s="19">
        <v>29572</v>
      </c>
      <c r="E219" s="14" t="s">
        <v>3</v>
      </c>
      <c r="F219" s="14" t="s">
        <v>43</v>
      </c>
      <c r="G219" s="14" t="s">
        <v>59</v>
      </c>
      <c r="H219" s="14" t="b">
        <f t="shared" si="2"/>
        <v>0</v>
      </c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>
      <c r="A220" s="14">
        <v>194</v>
      </c>
      <c r="B220" s="14">
        <v>96</v>
      </c>
      <c r="C220" s="14" t="s">
        <v>9</v>
      </c>
      <c r="D220" s="19">
        <v>29062</v>
      </c>
      <c r="E220" s="14" t="s">
        <v>3</v>
      </c>
      <c r="F220" s="14" t="s">
        <v>48</v>
      </c>
      <c r="G220" s="14" t="s">
        <v>82</v>
      </c>
      <c r="H220" s="14" t="b">
        <f t="shared" ref="H220:H283" si="3">IF(Q$3=F220,IF(S$3=G220,1))</f>
        <v>0</v>
      </c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>
      <c r="A221" s="14">
        <v>195</v>
      </c>
      <c r="B221" s="14">
        <v>179</v>
      </c>
      <c r="C221" s="14" t="s">
        <v>15</v>
      </c>
      <c r="D221" s="19">
        <v>22346</v>
      </c>
      <c r="E221" s="14" t="s">
        <v>3</v>
      </c>
      <c r="F221" s="14" t="s">
        <v>40</v>
      </c>
      <c r="G221" s="14" t="s">
        <v>52</v>
      </c>
      <c r="H221" s="14" t="b">
        <f t="shared" si="3"/>
        <v>0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>
      <c r="A222" s="14">
        <v>196</v>
      </c>
      <c r="B222" s="14">
        <v>96</v>
      </c>
      <c r="C222" s="14" t="s">
        <v>9</v>
      </c>
      <c r="D222" s="19">
        <v>33815</v>
      </c>
      <c r="E222" s="14" t="s">
        <v>3</v>
      </c>
      <c r="F222" s="14" t="s">
        <v>48</v>
      </c>
      <c r="G222" s="14" t="s">
        <v>60</v>
      </c>
      <c r="H222" s="14" t="b">
        <f t="shared" si="3"/>
        <v>0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>
      <c r="A223" s="14">
        <v>197</v>
      </c>
      <c r="B223" s="14">
        <v>179</v>
      </c>
      <c r="C223" s="14" t="s">
        <v>15</v>
      </c>
      <c r="D223" s="19">
        <v>28961</v>
      </c>
      <c r="E223" s="14" t="s">
        <v>3</v>
      </c>
      <c r="F223" s="14" t="s">
        <v>22</v>
      </c>
      <c r="G223" s="14" t="s">
        <v>82</v>
      </c>
      <c r="H223" s="14" t="b">
        <f t="shared" si="3"/>
        <v>0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>
      <c r="A224" s="14">
        <v>198</v>
      </c>
      <c r="B224" s="14">
        <v>179</v>
      </c>
      <c r="C224" s="14" t="s">
        <v>15</v>
      </c>
      <c r="D224" s="19">
        <v>29932</v>
      </c>
      <c r="E224" s="14" t="s">
        <v>3</v>
      </c>
      <c r="F224" s="14" t="s">
        <v>43</v>
      </c>
      <c r="G224" s="14" t="s">
        <v>60</v>
      </c>
      <c r="H224" s="14" t="b">
        <f t="shared" si="3"/>
        <v>0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>
      <c r="A225" s="14">
        <v>199</v>
      </c>
      <c r="B225" s="14">
        <v>179</v>
      </c>
      <c r="C225" s="14" t="s">
        <v>15</v>
      </c>
      <c r="D225" s="19">
        <v>31365</v>
      </c>
      <c r="E225" s="14" t="s">
        <v>3</v>
      </c>
      <c r="F225" s="14" t="s">
        <v>39</v>
      </c>
      <c r="G225" s="14" t="s">
        <v>52</v>
      </c>
      <c r="H225" s="14" t="b">
        <f t="shared" si="3"/>
        <v>0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>
      <c r="A226" s="14">
        <v>200</v>
      </c>
      <c r="B226" s="14">
        <v>179</v>
      </c>
      <c r="C226" s="14" t="s">
        <v>15</v>
      </c>
      <c r="D226" s="19">
        <v>31350</v>
      </c>
      <c r="E226" s="14" t="s">
        <v>3</v>
      </c>
      <c r="F226" s="14" t="s">
        <v>39</v>
      </c>
      <c r="G226" s="14" t="s">
        <v>52</v>
      </c>
      <c r="H226" s="14" t="b">
        <f t="shared" si="3"/>
        <v>0</v>
      </c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>
      <c r="A227" s="14">
        <v>201</v>
      </c>
      <c r="B227" s="14">
        <v>179</v>
      </c>
      <c r="C227" s="14" t="s">
        <v>15</v>
      </c>
      <c r="D227" s="19">
        <v>34000</v>
      </c>
      <c r="E227" s="14" t="s">
        <v>3</v>
      </c>
      <c r="F227" s="14" t="s">
        <v>44</v>
      </c>
      <c r="G227" s="14" t="s">
        <v>60</v>
      </c>
      <c r="H227" s="14" t="b">
        <f t="shared" si="3"/>
        <v>0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>
      <c r="A228" s="14">
        <v>202</v>
      </c>
      <c r="B228" s="14">
        <v>179</v>
      </c>
      <c r="C228" s="14" t="s">
        <v>15</v>
      </c>
      <c r="D228" s="19">
        <v>29454</v>
      </c>
      <c r="E228" s="14" t="s">
        <v>3</v>
      </c>
      <c r="F228" s="14" t="s">
        <v>48</v>
      </c>
      <c r="G228" s="14" t="s">
        <v>59</v>
      </c>
      <c r="H228" s="14" t="b">
        <f t="shared" si="3"/>
        <v>0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>
      <c r="A229" s="14">
        <v>203</v>
      </c>
      <c r="B229" s="14">
        <v>179</v>
      </c>
      <c r="C229" s="14" t="s">
        <v>15</v>
      </c>
      <c r="D229" s="19">
        <v>31013</v>
      </c>
      <c r="E229" s="14" t="s">
        <v>3</v>
      </c>
      <c r="F229" s="14" t="s">
        <v>43</v>
      </c>
      <c r="G229" s="14" t="s">
        <v>51</v>
      </c>
      <c r="H229" s="14" t="b">
        <f t="shared" si="3"/>
        <v>0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4">
        <v>204</v>
      </c>
      <c r="B230" s="14">
        <v>103</v>
      </c>
      <c r="C230" s="14" t="s">
        <v>10</v>
      </c>
      <c r="D230" s="19">
        <v>32212</v>
      </c>
      <c r="E230" s="14" t="s">
        <v>3</v>
      </c>
      <c r="F230" s="14" t="s">
        <v>40</v>
      </c>
      <c r="G230" s="14" t="s">
        <v>55</v>
      </c>
      <c r="H230" s="14" t="b">
        <f t="shared" si="3"/>
        <v>0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>
      <c r="A231" s="14">
        <v>205</v>
      </c>
      <c r="B231" s="14">
        <v>103</v>
      </c>
      <c r="C231" s="14" t="s">
        <v>10</v>
      </c>
      <c r="D231" s="19">
        <v>33934</v>
      </c>
      <c r="E231" s="14" t="s">
        <v>3</v>
      </c>
      <c r="F231" s="14" t="s">
        <v>43</v>
      </c>
      <c r="G231" s="14" t="s">
        <v>60</v>
      </c>
      <c r="H231" s="14" t="b">
        <f t="shared" si="3"/>
        <v>0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>
      <c r="A232" s="14">
        <v>206</v>
      </c>
      <c r="B232" s="14">
        <v>103</v>
      </c>
      <c r="C232" s="14" t="s">
        <v>10</v>
      </c>
      <c r="D232" s="19">
        <v>18480</v>
      </c>
      <c r="E232" s="14" t="s">
        <v>3</v>
      </c>
      <c r="F232" s="14" t="s">
        <v>48</v>
      </c>
      <c r="G232" s="14" t="s">
        <v>53</v>
      </c>
      <c r="H232" s="14" t="b">
        <f t="shared" si="3"/>
        <v>0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>
      <c r="A233" s="14">
        <v>207</v>
      </c>
      <c r="B233" s="14">
        <v>103</v>
      </c>
      <c r="C233" s="14" t="s">
        <v>10</v>
      </c>
      <c r="D233" s="19">
        <v>33572</v>
      </c>
      <c r="E233" s="14" t="s">
        <v>3</v>
      </c>
      <c r="F233" s="14" t="s">
        <v>43</v>
      </c>
      <c r="G233" s="14" t="s">
        <v>82</v>
      </c>
      <c r="H233" s="14" t="b">
        <f t="shared" si="3"/>
        <v>0</v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>
      <c r="A234" s="14">
        <v>208</v>
      </c>
      <c r="B234" s="14">
        <v>103</v>
      </c>
      <c r="C234" s="14" t="s">
        <v>10</v>
      </c>
      <c r="D234" s="19">
        <v>24558</v>
      </c>
      <c r="E234" s="14" t="s">
        <v>3</v>
      </c>
      <c r="F234" s="14" t="s">
        <v>22</v>
      </c>
      <c r="G234" s="14" t="s">
        <v>82</v>
      </c>
      <c r="H234" s="14" t="b">
        <f t="shared" si="3"/>
        <v>0</v>
      </c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>
      <c r="A235" s="14">
        <v>209</v>
      </c>
      <c r="B235" s="14">
        <v>179</v>
      </c>
      <c r="C235" s="14" t="s">
        <v>15</v>
      </c>
      <c r="D235" s="19">
        <v>27187</v>
      </c>
      <c r="E235" s="14" t="s">
        <v>3</v>
      </c>
      <c r="F235" s="14" t="s">
        <v>45</v>
      </c>
      <c r="G235" s="14" t="s">
        <v>53</v>
      </c>
      <c r="H235" s="14" t="b">
        <f t="shared" si="3"/>
        <v>0</v>
      </c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>
      <c r="A236" s="14">
        <v>210</v>
      </c>
      <c r="B236" s="14">
        <v>178</v>
      </c>
      <c r="C236" s="14" t="s">
        <v>14</v>
      </c>
      <c r="D236" s="19">
        <v>28591</v>
      </c>
      <c r="E236" s="14" t="s">
        <v>3</v>
      </c>
      <c r="F236" s="14" t="s">
        <v>22</v>
      </c>
      <c r="G236" s="14" t="s">
        <v>78</v>
      </c>
      <c r="H236" s="14" t="b">
        <f t="shared" si="3"/>
        <v>0</v>
      </c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>
      <c r="A237" s="14">
        <v>211</v>
      </c>
      <c r="B237" s="14">
        <v>103</v>
      </c>
      <c r="C237" s="14" t="s">
        <v>10</v>
      </c>
      <c r="D237" s="19">
        <v>32237</v>
      </c>
      <c r="E237" s="14" t="s">
        <v>3</v>
      </c>
      <c r="F237" s="14" t="s">
        <v>22</v>
      </c>
      <c r="G237" s="14" t="s">
        <v>55</v>
      </c>
      <c r="H237" s="14" t="b">
        <f t="shared" si="3"/>
        <v>0</v>
      </c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>
      <c r="A238" s="14">
        <v>212</v>
      </c>
      <c r="B238" s="14">
        <v>179</v>
      </c>
      <c r="C238" s="14" t="s">
        <v>15</v>
      </c>
      <c r="D238" s="19">
        <v>24151</v>
      </c>
      <c r="E238" s="14" t="s">
        <v>3</v>
      </c>
      <c r="F238" s="14" t="s">
        <v>44</v>
      </c>
      <c r="G238" s="14" t="s">
        <v>78</v>
      </c>
      <c r="H238" s="14" t="b">
        <f t="shared" si="3"/>
        <v>0</v>
      </c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>
      <c r="A239" s="14">
        <v>213</v>
      </c>
      <c r="B239" s="14">
        <v>175</v>
      </c>
      <c r="C239" s="14" t="s">
        <v>11</v>
      </c>
      <c r="D239" s="19">
        <v>23438</v>
      </c>
      <c r="E239" s="14" t="s">
        <v>3</v>
      </c>
      <c r="F239" s="14" t="s">
        <v>40</v>
      </c>
      <c r="G239" s="14" t="s">
        <v>55</v>
      </c>
      <c r="H239" s="14" t="b">
        <f t="shared" si="3"/>
        <v>0</v>
      </c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>
      <c r="A240" s="14">
        <v>214</v>
      </c>
      <c r="B240" s="14">
        <v>96</v>
      </c>
      <c r="C240" s="14" t="s">
        <v>9</v>
      </c>
      <c r="D240" s="19">
        <v>29832</v>
      </c>
      <c r="E240" s="14" t="s">
        <v>3</v>
      </c>
      <c r="F240" s="14" t="s">
        <v>46</v>
      </c>
      <c r="G240" s="14" t="s">
        <v>60</v>
      </c>
      <c r="H240" s="14" t="b">
        <f t="shared" si="3"/>
        <v>0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>
      <c r="A241" s="14">
        <v>215</v>
      </c>
      <c r="B241" s="14">
        <v>103</v>
      </c>
      <c r="C241" s="14" t="s">
        <v>10</v>
      </c>
      <c r="D241" s="19">
        <v>22657</v>
      </c>
      <c r="E241" s="14" t="s">
        <v>3</v>
      </c>
      <c r="F241" s="14" t="s">
        <v>19</v>
      </c>
      <c r="G241" s="14" t="s">
        <v>52</v>
      </c>
      <c r="H241" s="14" t="b">
        <f t="shared" si="3"/>
        <v>0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>
      <c r="A242" s="14">
        <v>216</v>
      </c>
      <c r="B242" s="14">
        <v>96</v>
      </c>
      <c r="C242" s="14" t="s">
        <v>9</v>
      </c>
      <c r="D242" s="19">
        <v>30605</v>
      </c>
      <c r="E242" s="14" t="s">
        <v>3</v>
      </c>
      <c r="F242" s="14" t="s">
        <v>47</v>
      </c>
      <c r="G242" s="14" t="s">
        <v>62</v>
      </c>
      <c r="H242" s="14" t="b">
        <f t="shared" si="3"/>
        <v>0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>
      <c r="A243" s="14">
        <v>217</v>
      </c>
      <c r="B243" s="14">
        <v>178</v>
      </c>
      <c r="C243" s="14" t="s">
        <v>14</v>
      </c>
      <c r="D243" s="19">
        <v>27361</v>
      </c>
      <c r="E243" s="14" t="s">
        <v>3</v>
      </c>
      <c r="F243" s="14" t="s">
        <v>43</v>
      </c>
      <c r="G243" s="14" t="s">
        <v>53</v>
      </c>
      <c r="H243" s="14" t="b">
        <f t="shared" si="3"/>
        <v>0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>
      <c r="A244" s="14">
        <v>218</v>
      </c>
      <c r="B244" s="14">
        <v>179</v>
      </c>
      <c r="C244" s="14" t="s">
        <v>15</v>
      </c>
      <c r="D244" s="19">
        <v>31281</v>
      </c>
      <c r="E244" s="14" t="s">
        <v>3</v>
      </c>
      <c r="F244" s="14" t="s">
        <v>48</v>
      </c>
      <c r="G244" s="14" t="s">
        <v>52</v>
      </c>
      <c r="H244" s="14" t="b">
        <f t="shared" si="3"/>
        <v>0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>
      <c r="A245" s="14">
        <v>219</v>
      </c>
      <c r="B245" s="14">
        <v>96</v>
      </c>
      <c r="C245" s="14" t="s">
        <v>9</v>
      </c>
      <c r="D245" s="19">
        <v>29710</v>
      </c>
      <c r="E245" s="14" t="s">
        <v>3</v>
      </c>
      <c r="F245" s="14" t="s">
        <v>41</v>
      </c>
      <c r="G245" s="14" t="s">
        <v>60</v>
      </c>
      <c r="H245" s="14" t="b">
        <f t="shared" si="3"/>
        <v>0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>
      <c r="A246" s="14">
        <v>220</v>
      </c>
      <c r="B246" s="14">
        <v>96</v>
      </c>
      <c r="C246" s="14" t="s">
        <v>9</v>
      </c>
      <c r="D246" s="19">
        <v>25110</v>
      </c>
      <c r="E246" s="14" t="s">
        <v>3</v>
      </c>
      <c r="F246" s="14" t="s">
        <v>47</v>
      </c>
      <c r="G246" s="14" t="s">
        <v>59</v>
      </c>
      <c r="H246" s="14" t="b">
        <f t="shared" si="3"/>
        <v>0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>
      <c r="A247" s="14">
        <v>221</v>
      </c>
      <c r="B247" s="14">
        <v>96</v>
      </c>
      <c r="C247" s="14" t="s">
        <v>9</v>
      </c>
      <c r="D247" s="19">
        <v>25388</v>
      </c>
      <c r="E247" s="14" t="s">
        <v>3</v>
      </c>
      <c r="F247" s="14" t="s">
        <v>42</v>
      </c>
      <c r="G247" s="14" t="s">
        <v>60</v>
      </c>
      <c r="H247" s="14" t="b">
        <f t="shared" si="3"/>
        <v>0</v>
      </c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>
      <c r="A248" s="14">
        <v>222</v>
      </c>
      <c r="B248" s="14">
        <v>177</v>
      </c>
      <c r="C248" s="14" t="s">
        <v>13</v>
      </c>
      <c r="D248" s="19">
        <v>23927</v>
      </c>
      <c r="E248" s="14" t="s">
        <v>3</v>
      </c>
      <c r="F248" s="14" t="s">
        <v>42</v>
      </c>
      <c r="G248" s="14" t="s">
        <v>58</v>
      </c>
      <c r="H248" s="14" t="b">
        <f t="shared" si="3"/>
        <v>0</v>
      </c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>
      <c r="A249" s="14">
        <v>223</v>
      </c>
      <c r="B249" s="14">
        <v>179</v>
      </c>
      <c r="C249" s="14" t="s">
        <v>15</v>
      </c>
      <c r="D249" s="19">
        <v>29455</v>
      </c>
      <c r="E249" s="14" t="s">
        <v>3</v>
      </c>
      <c r="F249" s="14" t="s">
        <v>48</v>
      </c>
      <c r="G249" s="14" t="s">
        <v>59</v>
      </c>
      <c r="H249" s="14" t="b">
        <f t="shared" si="3"/>
        <v>0</v>
      </c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>
      <c r="A250" s="14">
        <v>224</v>
      </c>
      <c r="B250" s="14">
        <v>177</v>
      </c>
      <c r="C250" s="14" t="s">
        <v>13</v>
      </c>
      <c r="D250" s="19">
        <v>29404</v>
      </c>
      <c r="E250" s="14" t="s">
        <v>3</v>
      </c>
      <c r="F250" s="14" t="s">
        <v>42</v>
      </c>
      <c r="G250" s="14" t="s">
        <v>59</v>
      </c>
      <c r="H250" s="14" t="b">
        <f t="shared" si="3"/>
        <v>0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>
      <c r="A251" s="14">
        <v>225</v>
      </c>
      <c r="B251" s="14">
        <v>175</v>
      </c>
      <c r="C251" s="14" t="s">
        <v>11</v>
      </c>
      <c r="D251" s="19">
        <v>29252</v>
      </c>
      <c r="E251" s="14" t="s">
        <v>3</v>
      </c>
      <c r="F251" s="14" t="s">
        <v>44</v>
      </c>
      <c r="G251" s="14" t="s">
        <v>82</v>
      </c>
      <c r="H251" s="14" t="b">
        <f t="shared" si="3"/>
        <v>0</v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>
      <c r="A252" s="14">
        <v>226</v>
      </c>
      <c r="B252" s="14">
        <v>103</v>
      </c>
      <c r="C252" s="14" t="s">
        <v>10</v>
      </c>
      <c r="D252" s="19">
        <v>32731</v>
      </c>
      <c r="E252" s="14" t="s">
        <v>3</v>
      </c>
      <c r="F252" s="14" t="s">
        <v>48</v>
      </c>
      <c r="G252" s="14" t="s">
        <v>58</v>
      </c>
      <c r="H252" s="14" t="b">
        <f t="shared" si="3"/>
        <v>0</v>
      </c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>
      <c r="A253" s="14">
        <v>227</v>
      </c>
      <c r="B253" s="14">
        <v>259</v>
      </c>
      <c r="C253" s="14" t="s">
        <v>109</v>
      </c>
      <c r="D253" s="19">
        <v>21763</v>
      </c>
      <c r="E253" s="14" t="s">
        <v>3</v>
      </c>
      <c r="F253" s="14" t="s">
        <v>48</v>
      </c>
      <c r="G253" s="14" t="s">
        <v>62</v>
      </c>
      <c r="H253" s="14" t="b">
        <f t="shared" si="3"/>
        <v>0</v>
      </c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>
      <c r="A254" s="14">
        <v>228</v>
      </c>
      <c r="B254" s="14">
        <v>96</v>
      </c>
      <c r="C254" s="14" t="s">
        <v>9</v>
      </c>
      <c r="D254" s="19">
        <v>18160</v>
      </c>
      <c r="E254" s="14" t="s">
        <v>3</v>
      </c>
      <c r="F254" s="14" t="s">
        <v>46</v>
      </c>
      <c r="G254" s="14" t="s">
        <v>52</v>
      </c>
      <c r="H254" s="14" t="b">
        <f t="shared" si="3"/>
        <v>0</v>
      </c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>
      <c r="A255" s="14">
        <v>229</v>
      </c>
      <c r="B255" s="14">
        <v>177</v>
      </c>
      <c r="C255" s="14" t="s">
        <v>13</v>
      </c>
      <c r="D255" s="19">
        <v>22551</v>
      </c>
      <c r="E255" s="14" t="s">
        <v>3</v>
      </c>
      <c r="F255" s="14" t="s">
        <v>47</v>
      </c>
      <c r="G255" s="14" t="s">
        <v>52</v>
      </c>
      <c r="H255" s="14" t="b">
        <f t="shared" si="3"/>
        <v>0</v>
      </c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>
      <c r="A256" s="14">
        <v>230</v>
      </c>
      <c r="B256" s="14">
        <v>177</v>
      </c>
      <c r="C256" s="14" t="s">
        <v>13</v>
      </c>
      <c r="D256" s="19">
        <v>28965</v>
      </c>
      <c r="E256" s="14" t="s">
        <v>3</v>
      </c>
      <c r="F256" s="14" t="s">
        <v>22</v>
      </c>
      <c r="G256" s="14" t="s">
        <v>82</v>
      </c>
      <c r="H256" s="14" t="b">
        <f t="shared" si="3"/>
        <v>0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>
      <c r="A257" s="14">
        <v>231</v>
      </c>
      <c r="B257" s="14">
        <v>175</v>
      </c>
      <c r="C257" s="14" t="s">
        <v>11</v>
      </c>
      <c r="D257" s="19">
        <v>21817</v>
      </c>
      <c r="E257" s="14" t="s">
        <v>3</v>
      </c>
      <c r="F257" s="14" t="s">
        <v>47</v>
      </c>
      <c r="G257" s="14" t="s">
        <v>62</v>
      </c>
      <c r="H257" s="14" t="b">
        <f t="shared" si="3"/>
        <v>0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>
      <c r="A258" s="14">
        <v>232</v>
      </c>
      <c r="B258" s="14">
        <v>175</v>
      </c>
      <c r="C258" s="14" t="s">
        <v>11</v>
      </c>
      <c r="D258" s="19">
        <v>26536</v>
      </c>
      <c r="E258" s="14" t="s">
        <v>3</v>
      </c>
      <c r="F258" s="14" t="s">
        <v>46</v>
      </c>
      <c r="G258" s="14" t="s">
        <v>51</v>
      </c>
      <c r="H258" s="14" t="b">
        <f t="shared" si="3"/>
        <v>0</v>
      </c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>
      <c r="A259" s="14">
        <v>233</v>
      </c>
      <c r="B259" s="14">
        <v>176</v>
      </c>
      <c r="C259" s="14" t="s">
        <v>12</v>
      </c>
      <c r="D259" s="19">
        <v>19836</v>
      </c>
      <c r="E259" s="14" t="s">
        <v>3</v>
      </c>
      <c r="F259" s="14" t="s">
        <v>41</v>
      </c>
      <c r="G259" s="14" t="s">
        <v>78</v>
      </c>
      <c r="H259" s="14" t="b">
        <f t="shared" si="3"/>
        <v>0</v>
      </c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>
      <c r="A260" s="14">
        <v>234</v>
      </c>
      <c r="B260" s="14">
        <v>259</v>
      </c>
      <c r="C260" s="14" t="s">
        <v>109</v>
      </c>
      <c r="D260" s="19">
        <v>27395</v>
      </c>
      <c r="E260" s="14" t="s">
        <v>3</v>
      </c>
      <c r="F260" s="14" t="s">
        <v>19</v>
      </c>
      <c r="G260" s="14" t="s">
        <v>53</v>
      </c>
      <c r="H260" s="14" t="b">
        <f t="shared" si="3"/>
        <v>0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>
      <c r="A261" s="14">
        <v>235</v>
      </c>
      <c r="B261" s="14">
        <v>175</v>
      </c>
      <c r="C261" s="14" t="s">
        <v>11</v>
      </c>
      <c r="D261" s="19">
        <v>28666</v>
      </c>
      <c r="E261" s="14" t="s">
        <v>3</v>
      </c>
      <c r="F261" s="14" t="s">
        <v>42</v>
      </c>
      <c r="G261" s="14" t="s">
        <v>78</v>
      </c>
      <c r="H261" s="14" t="b">
        <f t="shared" si="3"/>
        <v>0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>
      <c r="A262" s="14">
        <v>236</v>
      </c>
      <c r="B262" s="14">
        <v>175</v>
      </c>
      <c r="C262" s="14" t="s">
        <v>11</v>
      </c>
      <c r="D262" s="19">
        <v>26741</v>
      </c>
      <c r="E262" s="14" t="s">
        <v>3</v>
      </c>
      <c r="F262" s="14" t="s">
        <v>40</v>
      </c>
      <c r="G262" s="14" t="s">
        <v>52</v>
      </c>
      <c r="H262" s="14" t="b">
        <f t="shared" si="3"/>
        <v>0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>
      <c r="A263" s="14">
        <v>237</v>
      </c>
      <c r="B263" s="14">
        <v>259</v>
      </c>
      <c r="C263" s="14" t="s">
        <v>109</v>
      </c>
      <c r="D263" s="19">
        <v>21487</v>
      </c>
      <c r="E263" s="14" t="s">
        <v>4</v>
      </c>
      <c r="F263" s="14" t="s">
        <v>39</v>
      </c>
      <c r="G263" s="14" t="s">
        <v>61</v>
      </c>
      <c r="H263" s="14" t="b">
        <f t="shared" si="3"/>
        <v>0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>
      <c r="A264" s="14">
        <v>238</v>
      </c>
      <c r="B264" s="14">
        <v>177</v>
      </c>
      <c r="C264" s="14" t="s">
        <v>13</v>
      </c>
      <c r="D264" s="19">
        <v>27950</v>
      </c>
      <c r="E264" s="14" t="s">
        <v>3</v>
      </c>
      <c r="F264" s="14" t="s">
        <v>42</v>
      </c>
      <c r="G264" s="14" t="s">
        <v>58</v>
      </c>
      <c r="H264" s="14" t="b">
        <f t="shared" si="3"/>
        <v>0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>
      <c r="A265" s="14">
        <v>239</v>
      </c>
      <c r="B265" s="14">
        <v>259</v>
      </c>
      <c r="C265" s="14" t="s">
        <v>109</v>
      </c>
      <c r="D265" s="19">
        <v>28944</v>
      </c>
      <c r="E265" s="14" t="s">
        <v>3</v>
      </c>
      <c r="F265" s="14" t="s">
        <v>22</v>
      </c>
      <c r="G265" s="14" t="s">
        <v>82</v>
      </c>
      <c r="H265" s="14" t="b">
        <f t="shared" si="3"/>
        <v>0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>
      <c r="A266" s="14">
        <v>240</v>
      </c>
      <c r="B266" s="14">
        <v>175</v>
      </c>
      <c r="C266" s="14" t="s">
        <v>11</v>
      </c>
      <c r="D266" s="19">
        <v>23660</v>
      </c>
      <c r="E266" s="14" t="s">
        <v>3</v>
      </c>
      <c r="F266" s="14" t="s">
        <v>47</v>
      </c>
      <c r="G266" s="14" t="s">
        <v>55</v>
      </c>
      <c r="H266" s="14" t="b">
        <f t="shared" si="3"/>
        <v>0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>
      <c r="A267" s="14">
        <v>241</v>
      </c>
      <c r="B267" s="14">
        <v>177</v>
      </c>
      <c r="C267" s="14" t="s">
        <v>13</v>
      </c>
      <c r="D267" s="19">
        <v>25167</v>
      </c>
      <c r="E267" s="14" t="s">
        <v>4</v>
      </c>
      <c r="F267" s="14" t="s">
        <v>43</v>
      </c>
      <c r="G267" s="14" t="s">
        <v>59</v>
      </c>
      <c r="H267" s="14" t="b">
        <f t="shared" si="3"/>
        <v>0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>
      <c r="A268" s="14">
        <v>242</v>
      </c>
      <c r="B268" s="14">
        <v>96</v>
      </c>
      <c r="C268" s="14" t="s">
        <v>9</v>
      </c>
      <c r="D268" s="19">
        <v>25209</v>
      </c>
      <c r="E268" s="14" t="s">
        <v>3</v>
      </c>
      <c r="F268" s="14" t="s">
        <v>19</v>
      </c>
      <c r="G268" s="14" t="s">
        <v>59</v>
      </c>
      <c r="H268" s="14" t="b">
        <f t="shared" si="3"/>
        <v>0</v>
      </c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>
      <c r="A269" s="14">
        <v>243</v>
      </c>
      <c r="B269" s="14">
        <v>177</v>
      </c>
      <c r="C269" s="14" t="s">
        <v>13</v>
      </c>
      <c r="D269" s="19">
        <v>21046</v>
      </c>
      <c r="E269" s="14" t="s">
        <v>3</v>
      </c>
      <c r="F269" s="14" t="s">
        <v>48</v>
      </c>
      <c r="G269" s="14" t="s">
        <v>60</v>
      </c>
      <c r="H269" s="14" t="b">
        <f t="shared" si="3"/>
        <v>0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>
      <c r="A270" s="14">
        <v>244</v>
      </c>
      <c r="B270" s="14">
        <v>177</v>
      </c>
      <c r="C270" s="14" t="s">
        <v>13</v>
      </c>
      <c r="D270" s="19">
        <v>27347</v>
      </c>
      <c r="E270" s="14" t="s">
        <v>4</v>
      </c>
      <c r="F270" s="14" t="s">
        <v>39</v>
      </c>
      <c r="G270" s="14" t="s">
        <v>53</v>
      </c>
      <c r="H270" s="14" t="b">
        <f t="shared" si="3"/>
        <v>0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>
      <c r="A271" s="14">
        <v>245</v>
      </c>
      <c r="B271" s="14">
        <v>103</v>
      </c>
      <c r="C271" s="14" t="s">
        <v>10</v>
      </c>
      <c r="D271" s="19">
        <v>27854</v>
      </c>
      <c r="E271" s="14" t="s">
        <v>3</v>
      </c>
      <c r="F271" s="14" t="s">
        <v>22</v>
      </c>
      <c r="G271" s="14" t="s">
        <v>58</v>
      </c>
      <c r="H271" s="14" t="b">
        <f t="shared" si="3"/>
        <v>0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>
      <c r="A272" s="14">
        <v>246</v>
      </c>
      <c r="B272" s="14">
        <v>259</v>
      </c>
      <c r="C272" s="14" t="s">
        <v>109</v>
      </c>
      <c r="D272" s="19">
        <v>25949</v>
      </c>
      <c r="E272" s="14" t="s">
        <v>3</v>
      </c>
      <c r="F272" s="14" t="s">
        <v>19</v>
      </c>
      <c r="G272" s="14" t="s">
        <v>61</v>
      </c>
      <c r="H272" s="14" t="b">
        <f t="shared" si="3"/>
        <v>0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>
      <c r="A273" s="14">
        <v>247</v>
      </c>
      <c r="B273" s="14">
        <v>96</v>
      </c>
      <c r="C273" s="14" t="s">
        <v>9</v>
      </c>
      <c r="D273" s="19">
        <v>29189</v>
      </c>
      <c r="E273" s="14" t="s">
        <v>3</v>
      </c>
      <c r="F273" s="14" t="s">
        <v>43</v>
      </c>
      <c r="G273" s="14" t="s">
        <v>82</v>
      </c>
      <c r="H273" s="14" t="b">
        <f t="shared" si="3"/>
        <v>0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>
      <c r="A274" s="14">
        <v>248</v>
      </c>
      <c r="B274" s="14">
        <v>175</v>
      </c>
      <c r="C274" s="14" t="s">
        <v>11</v>
      </c>
      <c r="D274" s="19">
        <v>30590</v>
      </c>
      <c r="E274" s="14" t="s">
        <v>4</v>
      </c>
      <c r="F274" s="14" t="s">
        <v>47</v>
      </c>
      <c r="G274" s="14" t="s">
        <v>62</v>
      </c>
      <c r="H274" s="14" t="b">
        <f t="shared" si="3"/>
        <v>0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>
      <c r="A275" s="14">
        <v>249</v>
      </c>
      <c r="B275" s="14">
        <v>177</v>
      </c>
      <c r="C275" s="14" t="s">
        <v>13</v>
      </c>
      <c r="D275" s="19">
        <v>21083</v>
      </c>
      <c r="E275" s="14" t="s">
        <v>3</v>
      </c>
      <c r="F275" s="14" t="s">
        <v>46</v>
      </c>
      <c r="G275" s="14" t="s">
        <v>60</v>
      </c>
      <c r="H275" s="14" t="b">
        <f t="shared" si="3"/>
        <v>0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>
      <c r="A276" s="14">
        <v>250</v>
      </c>
      <c r="B276" s="14">
        <v>177</v>
      </c>
      <c r="C276" s="14" t="s">
        <v>13</v>
      </c>
      <c r="D276" s="19">
        <v>28740</v>
      </c>
      <c r="E276" s="14" t="s">
        <v>4</v>
      </c>
      <c r="F276" s="14" t="s">
        <v>46</v>
      </c>
      <c r="G276" s="14" t="s">
        <v>78</v>
      </c>
      <c r="H276" s="14" t="b">
        <f t="shared" si="3"/>
        <v>0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>
      <c r="A277" s="14">
        <v>251</v>
      </c>
      <c r="B277" s="14">
        <v>96</v>
      </c>
      <c r="C277" s="14" t="s">
        <v>9</v>
      </c>
      <c r="D277" s="19">
        <v>25629</v>
      </c>
      <c r="E277" s="14" t="s">
        <v>3</v>
      </c>
      <c r="F277" s="14" t="s">
        <v>40</v>
      </c>
      <c r="G277" s="14" t="s">
        <v>61</v>
      </c>
      <c r="H277" s="14" t="b">
        <f t="shared" si="3"/>
        <v>0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>
      <c r="A278" s="14">
        <v>252</v>
      </c>
      <c r="B278" s="14">
        <v>96</v>
      </c>
      <c r="C278" s="14" t="s">
        <v>9</v>
      </c>
      <c r="D278" s="19">
        <v>22826</v>
      </c>
      <c r="E278" s="14" t="s">
        <v>3</v>
      </c>
      <c r="F278" s="14" t="s">
        <v>42</v>
      </c>
      <c r="G278" s="14" t="s">
        <v>53</v>
      </c>
      <c r="H278" s="14" t="b">
        <f t="shared" si="3"/>
        <v>0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>
      <c r="A279" s="14">
        <v>253</v>
      </c>
      <c r="B279" s="14">
        <v>96</v>
      </c>
      <c r="C279" s="14" t="s">
        <v>9</v>
      </c>
      <c r="D279" s="19">
        <v>29308</v>
      </c>
      <c r="E279" s="14" t="s">
        <v>3</v>
      </c>
      <c r="F279" s="14" t="s">
        <v>22</v>
      </c>
      <c r="G279" s="14" t="s">
        <v>59</v>
      </c>
      <c r="H279" s="14" t="b">
        <f t="shared" si="3"/>
        <v>0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>
      <c r="A280" s="14">
        <v>254</v>
      </c>
      <c r="B280" s="14">
        <v>96</v>
      </c>
      <c r="C280" s="14" t="s">
        <v>9</v>
      </c>
      <c r="D280" s="19">
        <v>29054</v>
      </c>
      <c r="E280" s="14" t="s">
        <v>3</v>
      </c>
      <c r="F280" s="14" t="s">
        <v>42</v>
      </c>
      <c r="G280" s="14" t="s">
        <v>82</v>
      </c>
      <c r="H280" s="14" t="b">
        <f t="shared" si="3"/>
        <v>0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>
      <c r="A281" s="14">
        <v>255</v>
      </c>
      <c r="B281" s="14">
        <v>103</v>
      </c>
      <c r="C281" s="14" t="s">
        <v>10</v>
      </c>
      <c r="D281" s="19">
        <v>25710</v>
      </c>
      <c r="E281" s="14" t="s">
        <v>3</v>
      </c>
      <c r="F281" s="14" t="s">
        <v>45</v>
      </c>
      <c r="G281" s="14" t="s">
        <v>61</v>
      </c>
      <c r="H281" s="14" t="b">
        <f t="shared" si="3"/>
        <v>0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>
      <c r="A282" s="14">
        <v>256</v>
      </c>
      <c r="B282" s="14">
        <v>259</v>
      </c>
      <c r="C282" s="14" t="s">
        <v>109</v>
      </c>
      <c r="D282" s="19">
        <v>33434</v>
      </c>
      <c r="E282" s="14" t="s">
        <v>3</v>
      </c>
      <c r="F282" s="14" t="s">
        <v>42</v>
      </c>
      <c r="G282" s="14" t="s">
        <v>82</v>
      </c>
      <c r="H282" s="14" t="b">
        <f t="shared" si="3"/>
        <v>0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>
      <c r="A283" s="14">
        <v>257</v>
      </c>
      <c r="B283" s="14">
        <v>103</v>
      </c>
      <c r="C283" s="14" t="s">
        <v>10</v>
      </c>
      <c r="D283" s="19">
        <v>28816</v>
      </c>
      <c r="E283" s="14" t="s">
        <v>3</v>
      </c>
      <c r="F283" s="14" t="s">
        <v>39</v>
      </c>
      <c r="G283" s="14" t="s">
        <v>78</v>
      </c>
      <c r="H283" s="14" t="b">
        <f t="shared" si="3"/>
        <v>0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>
      <c r="A284" s="14">
        <v>258</v>
      </c>
      <c r="B284" s="14">
        <v>103</v>
      </c>
      <c r="C284" s="14" t="s">
        <v>10</v>
      </c>
      <c r="D284" s="19">
        <v>29965</v>
      </c>
      <c r="E284" s="14" t="s">
        <v>3</v>
      </c>
      <c r="F284" s="14" t="s">
        <v>19</v>
      </c>
      <c r="G284" s="14" t="s">
        <v>60</v>
      </c>
      <c r="H284" s="14" t="b">
        <f t="shared" ref="H284:H326" si="4">IF(Q$3=F284,IF(S$3=G284,1))</f>
        <v>0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>
      <c r="A285" s="14">
        <v>259</v>
      </c>
      <c r="B285" s="14">
        <v>103</v>
      </c>
      <c r="C285" s="14" t="s">
        <v>10</v>
      </c>
      <c r="D285" s="19">
        <v>18166</v>
      </c>
      <c r="E285" s="14" t="s">
        <v>3</v>
      </c>
      <c r="F285" s="14" t="s">
        <v>47</v>
      </c>
      <c r="G285" s="14" t="s">
        <v>52</v>
      </c>
      <c r="H285" s="14" t="b">
        <f t="shared" si="4"/>
        <v>0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>
      <c r="A286" s="14">
        <v>260</v>
      </c>
      <c r="B286" s="14">
        <v>175</v>
      </c>
      <c r="C286" s="14" t="s">
        <v>11</v>
      </c>
      <c r="D286" s="19">
        <v>26690</v>
      </c>
      <c r="E286" s="14" t="s">
        <v>3</v>
      </c>
      <c r="F286" s="14" t="s">
        <v>44</v>
      </c>
      <c r="G286" s="14" t="s">
        <v>51</v>
      </c>
      <c r="H286" s="14" t="b">
        <f t="shared" si="4"/>
        <v>0</v>
      </c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>
      <c r="A287" s="14">
        <v>261</v>
      </c>
      <c r="B287" s="14">
        <v>175</v>
      </c>
      <c r="C287" s="14" t="s">
        <v>11</v>
      </c>
      <c r="D287" s="19">
        <v>19991</v>
      </c>
      <c r="E287" s="14" t="s">
        <v>3</v>
      </c>
      <c r="F287" s="14" t="s">
        <v>47</v>
      </c>
      <c r="G287" s="14" t="s">
        <v>78</v>
      </c>
      <c r="H287" s="14" t="b">
        <f t="shared" si="4"/>
        <v>0</v>
      </c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>
      <c r="A288" s="14">
        <v>262</v>
      </c>
      <c r="B288" s="14">
        <v>177</v>
      </c>
      <c r="C288" s="14" t="s">
        <v>13</v>
      </c>
      <c r="D288" s="19">
        <v>23628</v>
      </c>
      <c r="E288" s="14" t="s">
        <v>3</v>
      </c>
      <c r="F288" s="14" t="s">
        <v>46</v>
      </c>
      <c r="G288" s="14" t="s">
        <v>55</v>
      </c>
      <c r="H288" s="14" t="b">
        <f t="shared" si="4"/>
        <v>0</v>
      </c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>
      <c r="A289" s="14">
        <v>263</v>
      </c>
      <c r="B289" s="14">
        <v>177</v>
      </c>
      <c r="C289" s="14" t="s">
        <v>13</v>
      </c>
      <c r="D289" s="19">
        <v>20929</v>
      </c>
      <c r="E289" s="14" t="s">
        <v>3</v>
      </c>
      <c r="F289" s="14" t="s">
        <v>22</v>
      </c>
      <c r="G289" s="14" t="s">
        <v>60</v>
      </c>
      <c r="H289" s="14" t="b">
        <f t="shared" si="4"/>
        <v>0</v>
      </c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>
      <c r="A290" s="14">
        <v>264</v>
      </c>
      <c r="B290" s="14">
        <v>177</v>
      </c>
      <c r="C290" s="14" t="s">
        <v>13</v>
      </c>
      <c r="D290" s="19">
        <v>21585</v>
      </c>
      <c r="E290" s="14" t="s">
        <v>3</v>
      </c>
      <c r="F290" s="14" t="s">
        <v>44</v>
      </c>
      <c r="G290" s="14" t="s">
        <v>61</v>
      </c>
      <c r="H290" s="14" t="b">
        <f t="shared" si="4"/>
        <v>0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>
      <c r="A291" s="14">
        <v>265</v>
      </c>
      <c r="B291" s="14">
        <v>259</v>
      </c>
      <c r="C291" s="14" t="s">
        <v>109</v>
      </c>
      <c r="D291" s="19">
        <v>18630</v>
      </c>
      <c r="E291" s="14" t="s">
        <v>4</v>
      </c>
      <c r="F291" s="14" t="s">
        <v>19</v>
      </c>
      <c r="G291" s="14" t="s">
        <v>53</v>
      </c>
      <c r="H291" s="14" t="b">
        <f t="shared" si="4"/>
        <v>0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>
      <c r="A292" s="14">
        <v>266</v>
      </c>
      <c r="B292" s="14">
        <v>259</v>
      </c>
      <c r="C292" s="14" t="s">
        <v>109</v>
      </c>
      <c r="D292" s="19">
        <v>22201</v>
      </c>
      <c r="E292" s="14" t="s">
        <v>3</v>
      </c>
      <c r="F292" s="14" t="s">
        <v>47</v>
      </c>
      <c r="G292" s="14" t="s">
        <v>51</v>
      </c>
      <c r="H292" s="14" t="b">
        <f t="shared" si="4"/>
        <v>0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>
      <c r="A293" s="14">
        <v>267</v>
      </c>
      <c r="B293" s="14">
        <v>177</v>
      </c>
      <c r="C293" s="14" t="s">
        <v>13</v>
      </c>
      <c r="D293" s="19">
        <v>21590</v>
      </c>
      <c r="E293" s="14" t="s">
        <v>3</v>
      </c>
      <c r="F293" s="14" t="s">
        <v>44</v>
      </c>
      <c r="G293" s="14" t="s">
        <v>62</v>
      </c>
      <c r="H293" s="14" t="b">
        <f t="shared" si="4"/>
        <v>0</v>
      </c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>
      <c r="A294" s="14">
        <v>268</v>
      </c>
      <c r="B294" s="14">
        <v>96</v>
      </c>
      <c r="C294" s="14" t="s">
        <v>9</v>
      </c>
      <c r="D294" s="19">
        <v>31260</v>
      </c>
      <c r="E294" s="14" t="s">
        <v>3</v>
      </c>
      <c r="F294" s="14" t="s">
        <v>48</v>
      </c>
      <c r="G294" s="14" t="s">
        <v>52</v>
      </c>
      <c r="H294" s="14" t="b">
        <f t="shared" si="4"/>
        <v>0</v>
      </c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>
      <c r="A295" s="14">
        <v>269</v>
      </c>
      <c r="B295" s="14">
        <v>96</v>
      </c>
      <c r="C295" s="14" t="s">
        <v>9</v>
      </c>
      <c r="D295" s="19">
        <v>28686</v>
      </c>
      <c r="E295" s="14" t="s">
        <v>3</v>
      </c>
      <c r="F295" s="14" t="s">
        <v>42</v>
      </c>
      <c r="G295" s="14" t="s">
        <v>78</v>
      </c>
      <c r="H295" s="14" t="b">
        <f t="shared" si="4"/>
        <v>0</v>
      </c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>
      <c r="A296" s="14">
        <v>270</v>
      </c>
      <c r="B296" s="14">
        <v>233</v>
      </c>
      <c r="C296" s="14" t="s">
        <v>16</v>
      </c>
      <c r="D296" s="19">
        <v>32203</v>
      </c>
      <c r="E296" s="14" t="s">
        <v>3</v>
      </c>
      <c r="F296" s="14" t="s">
        <v>40</v>
      </c>
      <c r="G296" s="14" t="s">
        <v>55</v>
      </c>
      <c r="H296" s="14" t="b">
        <f t="shared" si="4"/>
        <v>0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>
      <c r="A297" s="14">
        <v>271</v>
      </c>
      <c r="B297" s="14">
        <v>233</v>
      </c>
      <c r="C297" s="14" t="s">
        <v>16</v>
      </c>
      <c r="D297" s="19">
        <v>32552</v>
      </c>
      <c r="E297" s="14" t="s">
        <v>3</v>
      </c>
      <c r="F297" s="14" t="s">
        <v>44</v>
      </c>
      <c r="G297" s="14" t="s">
        <v>58</v>
      </c>
      <c r="H297" s="14" t="b">
        <f t="shared" si="4"/>
        <v>0</v>
      </c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>
      <c r="A298" s="14">
        <v>272</v>
      </c>
      <c r="B298" s="14">
        <v>233</v>
      </c>
      <c r="C298" s="14" t="s">
        <v>16</v>
      </c>
      <c r="D298" s="19">
        <v>32695</v>
      </c>
      <c r="E298" s="14" t="s">
        <v>3</v>
      </c>
      <c r="F298" s="14" t="s">
        <v>42</v>
      </c>
      <c r="G298" s="14" t="s">
        <v>58</v>
      </c>
      <c r="H298" s="14" t="b">
        <f t="shared" si="4"/>
        <v>0</v>
      </c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>
      <c r="A299" s="14">
        <v>273</v>
      </c>
      <c r="B299" s="14">
        <v>233</v>
      </c>
      <c r="C299" s="14" t="s">
        <v>16</v>
      </c>
      <c r="D299" s="19">
        <v>31335</v>
      </c>
      <c r="E299" s="14" t="s">
        <v>3</v>
      </c>
      <c r="F299" s="14" t="s">
        <v>47</v>
      </c>
      <c r="G299" s="14" t="s">
        <v>52</v>
      </c>
      <c r="H299" s="14" t="b">
        <f t="shared" si="4"/>
        <v>0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>
      <c r="A300" s="14">
        <v>274</v>
      </c>
      <c r="B300" s="14">
        <v>233</v>
      </c>
      <c r="C300" s="14" t="s">
        <v>16</v>
      </c>
      <c r="D300" s="19">
        <v>31454</v>
      </c>
      <c r="E300" s="14" t="s">
        <v>3</v>
      </c>
      <c r="F300" s="14" t="s">
        <v>44</v>
      </c>
      <c r="G300" s="14" t="s">
        <v>53</v>
      </c>
      <c r="H300" s="14" t="b">
        <f t="shared" si="4"/>
        <v>0</v>
      </c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>
      <c r="A301" s="14">
        <v>275</v>
      </c>
      <c r="B301" s="14">
        <v>233</v>
      </c>
      <c r="C301" s="14" t="s">
        <v>16</v>
      </c>
      <c r="D301" s="19">
        <v>31481</v>
      </c>
      <c r="E301" s="14" t="s">
        <v>3</v>
      </c>
      <c r="F301" s="14" t="s">
        <v>40</v>
      </c>
      <c r="G301" s="14" t="s">
        <v>53</v>
      </c>
      <c r="H301" s="14" t="b">
        <f t="shared" si="4"/>
        <v>0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>
      <c r="A302" s="14">
        <v>276</v>
      </c>
      <c r="B302" s="14">
        <v>233</v>
      </c>
      <c r="C302" s="14" t="s">
        <v>16</v>
      </c>
      <c r="D302" s="19">
        <v>31000</v>
      </c>
      <c r="E302" s="14" t="s">
        <v>3</v>
      </c>
      <c r="F302" s="14" t="s">
        <v>39</v>
      </c>
      <c r="G302" s="14" t="s">
        <v>51</v>
      </c>
      <c r="H302" s="14" t="b">
        <f t="shared" si="4"/>
        <v>0</v>
      </c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>
      <c r="A303" s="14">
        <v>277</v>
      </c>
      <c r="B303" s="14">
        <v>259</v>
      </c>
      <c r="C303" s="14" t="s">
        <v>109</v>
      </c>
      <c r="D303" s="19">
        <v>27590</v>
      </c>
      <c r="E303" s="14" t="s">
        <v>3</v>
      </c>
      <c r="F303" s="14" t="s">
        <v>42</v>
      </c>
      <c r="G303" s="14" t="s">
        <v>58</v>
      </c>
      <c r="H303" s="14" t="b">
        <f t="shared" si="4"/>
        <v>0</v>
      </c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4">
        <v>278</v>
      </c>
      <c r="B304" s="14">
        <v>178</v>
      </c>
      <c r="C304" s="14" t="s">
        <v>14</v>
      </c>
      <c r="D304" s="19">
        <v>29150</v>
      </c>
      <c r="E304" s="14" t="s">
        <v>3</v>
      </c>
      <c r="F304" s="14" t="s">
        <v>47</v>
      </c>
      <c r="G304" s="14" t="s">
        <v>82</v>
      </c>
      <c r="H304" s="14" t="b">
        <f t="shared" si="4"/>
        <v>0</v>
      </c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>
      <c r="A305" s="14">
        <v>279</v>
      </c>
      <c r="B305" s="14">
        <v>178</v>
      </c>
      <c r="C305" s="14" t="s">
        <v>14</v>
      </c>
      <c r="D305" s="19">
        <v>33629</v>
      </c>
      <c r="E305" s="14" t="s">
        <v>3</v>
      </c>
      <c r="F305" s="14" t="s">
        <v>44</v>
      </c>
      <c r="G305" s="14" t="s">
        <v>82</v>
      </c>
      <c r="H305" s="14" t="b">
        <f t="shared" si="4"/>
        <v>0</v>
      </c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>
      <c r="A306" s="14">
        <v>280</v>
      </c>
      <c r="B306" s="14">
        <v>177</v>
      </c>
      <c r="C306" s="14" t="s">
        <v>13</v>
      </c>
      <c r="D306" s="19">
        <v>26454</v>
      </c>
      <c r="E306" s="14" t="s">
        <v>3</v>
      </c>
      <c r="F306" s="14" t="s">
        <v>45</v>
      </c>
      <c r="G306" s="14" t="s">
        <v>51</v>
      </c>
      <c r="H306" s="14" t="b">
        <f t="shared" si="4"/>
        <v>0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>
      <c r="A307" s="14">
        <v>281</v>
      </c>
      <c r="B307" s="14">
        <v>177</v>
      </c>
      <c r="C307" s="14" t="s">
        <v>13</v>
      </c>
      <c r="D307" s="19">
        <v>24884</v>
      </c>
      <c r="E307" s="14" t="s">
        <v>3</v>
      </c>
      <c r="F307" s="14" t="s">
        <v>44</v>
      </c>
      <c r="G307" s="14" t="s">
        <v>59</v>
      </c>
      <c r="H307" s="14" t="b">
        <f t="shared" si="4"/>
        <v>0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>
      <c r="A308" s="14">
        <v>282</v>
      </c>
      <c r="B308" s="14">
        <v>177</v>
      </c>
      <c r="C308" s="14" t="s">
        <v>13</v>
      </c>
      <c r="D308" s="19">
        <v>22860</v>
      </c>
      <c r="E308" s="14" t="s">
        <v>3</v>
      </c>
      <c r="F308" s="14" t="s">
        <v>48</v>
      </c>
      <c r="G308" s="14" t="s">
        <v>53</v>
      </c>
      <c r="H308" s="14" t="b">
        <f t="shared" si="4"/>
        <v>0</v>
      </c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>
      <c r="A309" s="14">
        <v>283</v>
      </c>
      <c r="B309" s="14">
        <v>177</v>
      </c>
      <c r="C309" s="14" t="s">
        <v>13</v>
      </c>
      <c r="D309" s="19">
        <v>27769</v>
      </c>
      <c r="E309" s="14" t="s">
        <v>3</v>
      </c>
      <c r="F309" s="14" t="s">
        <v>19</v>
      </c>
      <c r="G309" s="14" t="s">
        <v>58</v>
      </c>
      <c r="H309" s="14" t="b">
        <f t="shared" si="4"/>
        <v>0</v>
      </c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>
      <c r="A310" s="14">
        <v>284</v>
      </c>
      <c r="B310" s="14">
        <v>176</v>
      </c>
      <c r="C310" s="14" t="s">
        <v>12</v>
      </c>
      <c r="D310" s="19">
        <v>22221</v>
      </c>
      <c r="E310" s="14" t="s">
        <v>3</v>
      </c>
      <c r="F310" s="14" t="s">
        <v>39</v>
      </c>
      <c r="G310" s="14" t="s">
        <v>51</v>
      </c>
      <c r="H310" s="14" t="b">
        <f t="shared" si="4"/>
        <v>0</v>
      </c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>
      <c r="A311" s="14">
        <v>285</v>
      </c>
      <c r="B311" s="14">
        <v>96</v>
      </c>
      <c r="C311" s="14" t="s">
        <v>9</v>
      </c>
      <c r="D311" s="19">
        <v>21158</v>
      </c>
      <c r="E311" s="14" t="s">
        <v>3</v>
      </c>
      <c r="F311" s="14" t="s">
        <v>43</v>
      </c>
      <c r="G311" s="14" t="s">
        <v>60</v>
      </c>
      <c r="H311" s="14" t="b">
        <f t="shared" si="4"/>
        <v>0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>
      <c r="A312" s="14">
        <v>286</v>
      </c>
      <c r="B312" s="14">
        <v>96</v>
      </c>
      <c r="C312" s="14" t="s">
        <v>9</v>
      </c>
      <c r="D312" s="19">
        <v>21623</v>
      </c>
      <c r="E312" s="14" t="s">
        <v>3</v>
      </c>
      <c r="F312" s="14" t="s">
        <v>40</v>
      </c>
      <c r="G312" s="14" t="s">
        <v>62</v>
      </c>
      <c r="H312" s="14" t="b">
        <f t="shared" si="4"/>
        <v>0</v>
      </c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>
      <c r="A313" s="14">
        <v>287</v>
      </c>
      <c r="B313" s="14">
        <v>96</v>
      </c>
      <c r="C313" s="14" t="s">
        <v>9</v>
      </c>
      <c r="D313" s="19">
        <v>25857</v>
      </c>
      <c r="E313" s="14" t="s">
        <v>3</v>
      </c>
      <c r="F313" s="14" t="s">
        <v>47</v>
      </c>
      <c r="G313" s="14" t="s">
        <v>61</v>
      </c>
      <c r="H313" s="14" t="b">
        <f t="shared" si="4"/>
        <v>0</v>
      </c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>
      <c r="A314" s="14">
        <v>288</v>
      </c>
      <c r="B314" s="14">
        <v>96</v>
      </c>
      <c r="C314" s="14" t="s">
        <v>9</v>
      </c>
      <c r="D314" s="19">
        <v>28435</v>
      </c>
      <c r="E314" s="14" t="s">
        <v>3</v>
      </c>
      <c r="F314" s="14" t="s">
        <v>39</v>
      </c>
      <c r="G314" s="14" t="s">
        <v>58</v>
      </c>
      <c r="H314" s="14" t="b">
        <f t="shared" si="4"/>
        <v>0</v>
      </c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>
      <c r="A315" s="14">
        <v>289</v>
      </c>
      <c r="B315" s="14">
        <v>96</v>
      </c>
      <c r="C315" s="14" t="s">
        <v>9</v>
      </c>
      <c r="D315" s="19">
        <v>29438</v>
      </c>
      <c r="E315" s="14" t="s">
        <v>3</v>
      </c>
      <c r="F315" s="14" t="s">
        <v>48</v>
      </c>
      <c r="G315" s="14" t="s">
        <v>59</v>
      </c>
      <c r="H315" s="14" t="b">
        <f t="shared" si="4"/>
        <v>0</v>
      </c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>
      <c r="A316" s="14">
        <v>290</v>
      </c>
      <c r="B316" s="14">
        <v>96</v>
      </c>
      <c r="C316" s="14" t="s">
        <v>9</v>
      </c>
      <c r="D316" s="19">
        <v>26247</v>
      </c>
      <c r="E316" s="14" t="s">
        <v>3</v>
      </c>
      <c r="F316" s="14" t="s">
        <v>39</v>
      </c>
      <c r="G316" s="14" t="s">
        <v>62</v>
      </c>
      <c r="H316" s="14" t="b">
        <f t="shared" si="4"/>
        <v>0</v>
      </c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>
      <c r="A317" s="14">
        <v>291</v>
      </c>
      <c r="B317" s="14">
        <v>96</v>
      </c>
      <c r="C317" s="14" t="s">
        <v>9</v>
      </c>
      <c r="D317" s="19">
        <v>30484</v>
      </c>
      <c r="E317" s="14" t="s">
        <v>3</v>
      </c>
      <c r="F317" s="14" t="s">
        <v>45</v>
      </c>
      <c r="G317" s="14" t="s">
        <v>62</v>
      </c>
      <c r="H317" s="14" t="b">
        <f t="shared" si="4"/>
        <v>0</v>
      </c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>
      <c r="A318" s="14">
        <v>292</v>
      </c>
      <c r="B318" s="14">
        <v>96</v>
      </c>
      <c r="C318" s="14" t="s">
        <v>9</v>
      </c>
      <c r="D318" s="19">
        <v>27359</v>
      </c>
      <c r="E318" s="14" t="s">
        <v>3</v>
      </c>
      <c r="F318" s="14" t="s">
        <v>43</v>
      </c>
      <c r="G318" s="14" t="s">
        <v>53</v>
      </c>
      <c r="H318" s="14" t="b">
        <f t="shared" si="4"/>
        <v>0</v>
      </c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>
      <c r="A319" s="14">
        <v>293</v>
      </c>
      <c r="B319" s="14">
        <v>96</v>
      </c>
      <c r="C319" s="14" t="s">
        <v>9</v>
      </c>
      <c r="D319" s="19">
        <v>28123</v>
      </c>
      <c r="E319" s="14" t="s">
        <v>3</v>
      </c>
      <c r="F319" s="14" t="s">
        <v>49</v>
      </c>
      <c r="G319" s="14" t="s">
        <v>58</v>
      </c>
      <c r="H319" s="14" t="b">
        <f t="shared" si="4"/>
        <v>0</v>
      </c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>
      <c r="A320" s="14">
        <v>294</v>
      </c>
      <c r="B320" s="14">
        <v>96</v>
      </c>
      <c r="C320" s="14" t="s">
        <v>9</v>
      </c>
      <c r="D320" s="19">
        <v>26032</v>
      </c>
      <c r="E320" s="14" t="s">
        <v>3</v>
      </c>
      <c r="F320" s="14" t="s">
        <v>22</v>
      </c>
      <c r="G320" s="14" t="s">
        <v>62</v>
      </c>
      <c r="H320" s="14" t="b">
        <f t="shared" si="4"/>
        <v>0</v>
      </c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>
      <c r="A321" s="14">
        <v>295</v>
      </c>
      <c r="B321" s="14">
        <v>96</v>
      </c>
      <c r="C321" s="14" t="s">
        <v>9</v>
      </c>
      <c r="D321" s="19">
        <v>23818</v>
      </c>
      <c r="E321" s="14" t="s">
        <v>3</v>
      </c>
      <c r="F321" s="14" t="s">
        <v>40</v>
      </c>
      <c r="G321" s="14" t="s">
        <v>58</v>
      </c>
      <c r="H321" s="14" t="b">
        <f t="shared" si="4"/>
        <v>0</v>
      </c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>
      <c r="A322" s="14">
        <v>296</v>
      </c>
      <c r="B322" s="14">
        <v>96</v>
      </c>
      <c r="C322" s="14" t="s">
        <v>9</v>
      </c>
      <c r="D322" s="19">
        <v>28444</v>
      </c>
      <c r="E322" s="14" t="s">
        <v>3</v>
      </c>
      <c r="F322" s="14" t="s">
        <v>39</v>
      </c>
      <c r="G322" s="14" t="s">
        <v>58</v>
      </c>
      <c r="H322" s="14" t="b">
        <f t="shared" si="4"/>
        <v>0</v>
      </c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>
      <c r="A323" s="14">
        <v>297</v>
      </c>
      <c r="B323" s="14">
        <v>96</v>
      </c>
      <c r="C323" s="14" t="s">
        <v>9</v>
      </c>
      <c r="D323" s="19">
        <v>27648</v>
      </c>
      <c r="E323" s="14" t="s">
        <v>3</v>
      </c>
      <c r="F323" s="14" t="s">
        <v>46</v>
      </c>
      <c r="G323" s="14" t="s">
        <v>58</v>
      </c>
      <c r="H323" s="14" t="b">
        <f t="shared" si="4"/>
        <v>0</v>
      </c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>
      <c r="A324" s="14">
        <v>298</v>
      </c>
      <c r="B324" s="14">
        <v>96</v>
      </c>
      <c r="C324" s="14" t="s">
        <v>9</v>
      </c>
      <c r="D324" s="19">
        <v>30365</v>
      </c>
      <c r="E324" s="14" t="s">
        <v>3</v>
      </c>
      <c r="F324" s="14" t="s">
        <v>44</v>
      </c>
      <c r="G324" s="14" t="s">
        <v>62</v>
      </c>
      <c r="H324" s="14" t="b">
        <f t="shared" si="4"/>
        <v>0</v>
      </c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>
      <c r="A325" s="14">
        <v>299</v>
      </c>
      <c r="B325" s="14">
        <v>96</v>
      </c>
      <c r="C325" s="14" t="s">
        <v>9</v>
      </c>
      <c r="D325" s="19">
        <v>17770</v>
      </c>
      <c r="E325" s="14" t="s">
        <v>3</v>
      </c>
      <c r="F325" s="14" t="s">
        <v>46</v>
      </c>
      <c r="G325" s="14" t="s">
        <v>51</v>
      </c>
      <c r="H325" s="14" t="b">
        <f t="shared" si="4"/>
        <v>0</v>
      </c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>
      <c r="A326" s="14">
        <v>300</v>
      </c>
      <c r="B326" s="14">
        <v>96</v>
      </c>
      <c r="C326" s="14" t="s">
        <v>9</v>
      </c>
      <c r="D326" s="19">
        <v>21820</v>
      </c>
      <c r="E326" s="14" t="s">
        <v>3</v>
      </c>
      <c r="F326" s="14" t="s">
        <v>47</v>
      </c>
      <c r="G326" s="14" t="s">
        <v>62</v>
      </c>
      <c r="H326" s="14" t="b">
        <f t="shared" si="4"/>
        <v>0</v>
      </c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9" spans="1:19">
      <c r="H329">
        <f>SUM(H27:H326)</f>
        <v>6</v>
      </c>
    </row>
  </sheetData>
  <mergeCells count="1">
    <mergeCell ref="R12:S13"/>
  </mergeCells>
  <conditionalFormatting sqref="D3:O14">
    <cfRule type="top10" dxfId="0" priority="1" rank="7"/>
  </conditionalFormatting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1"/>
  <sheetViews>
    <sheetView tabSelected="1" zoomScale="25" zoomScaleNormal="25" workbookViewId="0">
      <selection activeCell="L52" sqref="L52"/>
    </sheetView>
  </sheetViews>
  <sheetFormatPr defaultRowHeight="15"/>
  <cols>
    <col min="3" max="3" width="17.42578125" customWidth="1"/>
    <col min="4" max="4" width="15" style="18" customWidth="1"/>
    <col min="6" max="6" width="12.7109375" customWidth="1"/>
    <col min="7" max="12" width="13" customWidth="1"/>
    <col min="14" max="14" width="10.28515625" customWidth="1"/>
    <col min="15" max="15" width="11" customWidth="1"/>
  </cols>
  <sheetData>
    <row r="1" spans="1:26">
      <c r="A1" s="14" t="s">
        <v>5</v>
      </c>
      <c r="B1" s="14" t="s">
        <v>0</v>
      </c>
      <c r="C1" s="14"/>
      <c r="D1" s="19" t="s">
        <v>1</v>
      </c>
      <c r="E1" s="14" t="s">
        <v>2</v>
      </c>
      <c r="F1" s="14" t="s">
        <v>107</v>
      </c>
      <c r="G1" s="14" t="s">
        <v>108</v>
      </c>
      <c r="H1" s="14"/>
      <c r="I1" s="14"/>
      <c r="J1" s="15" t="s">
        <v>111</v>
      </c>
      <c r="K1" s="14"/>
      <c r="L1" s="14"/>
      <c r="N1" s="15"/>
      <c r="O1" s="12" t="s">
        <v>9</v>
      </c>
      <c r="P1" s="12" t="s">
        <v>10</v>
      </c>
      <c r="Q1" s="12" t="s">
        <v>11</v>
      </c>
      <c r="R1" s="12" t="s">
        <v>12</v>
      </c>
      <c r="S1" s="12" t="s">
        <v>32</v>
      </c>
      <c r="T1" s="12" t="s">
        <v>14</v>
      </c>
      <c r="U1" s="12" t="s">
        <v>15</v>
      </c>
      <c r="V1" s="12" t="s">
        <v>33</v>
      </c>
      <c r="W1" s="12" t="s">
        <v>34</v>
      </c>
      <c r="X1" s="12" t="s">
        <v>35</v>
      </c>
    </row>
    <row r="2" spans="1:26">
      <c r="A2" s="14">
        <v>1</v>
      </c>
      <c r="B2" s="14">
        <v>96</v>
      </c>
      <c r="C2" s="14" t="s">
        <v>9</v>
      </c>
      <c r="D2" s="19">
        <v>24057</v>
      </c>
      <c r="E2" s="14" t="s">
        <v>3</v>
      </c>
      <c r="F2" s="14" t="s">
        <v>39</v>
      </c>
      <c r="G2" s="14" t="s">
        <v>58</v>
      </c>
      <c r="H2" s="14"/>
      <c r="I2" s="14"/>
      <c r="J2" s="14"/>
      <c r="K2" s="14"/>
      <c r="L2" s="14"/>
      <c r="N2" s="15" t="s">
        <v>19</v>
      </c>
      <c r="O2" s="15">
        <v>6</v>
      </c>
      <c r="P2" s="15">
        <v>2</v>
      </c>
      <c r="Q2" s="15">
        <v>1</v>
      </c>
      <c r="R2" s="15">
        <v>1</v>
      </c>
      <c r="S2" s="15">
        <v>6</v>
      </c>
      <c r="T2" s="15">
        <v>2</v>
      </c>
      <c r="U2" s="15">
        <v>3</v>
      </c>
      <c r="V2" s="15">
        <v>0</v>
      </c>
      <c r="W2" s="15">
        <v>1</v>
      </c>
      <c r="X2" s="15">
        <v>4</v>
      </c>
      <c r="Z2" s="38">
        <v>5.6000000000000001E-2</v>
      </c>
    </row>
    <row r="3" spans="1:26">
      <c r="A3" s="14">
        <v>2</v>
      </c>
      <c r="B3" s="14">
        <v>259</v>
      </c>
      <c r="C3" s="14" t="s">
        <v>109</v>
      </c>
      <c r="D3" s="19">
        <v>29642</v>
      </c>
      <c r="E3" s="14" t="s">
        <v>3</v>
      </c>
      <c r="F3" s="14" t="s">
        <v>40</v>
      </c>
      <c r="G3" s="14" t="s">
        <v>60</v>
      </c>
      <c r="H3" s="14"/>
      <c r="I3" s="14"/>
      <c r="J3" s="14"/>
      <c r="K3" s="14"/>
      <c r="L3" s="14"/>
      <c r="N3" s="15" t="s">
        <v>20</v>
      </c>
      <c r="O3" s="15">
        <v>7</v>
      </c>
      <c r="P3" s="15">
        <v>1</v>
      </c>
      <c r="Q3" s="15">
        <v>2</v>
      </c>
      <c r="R3" s="15">
        <v>1</v>
      </c>
      <c r="S3" s="15">
        <v>4</v>
      </c>
      <c r="T3" s="15">
        <v>2</v>
      </c>
      <c r="U3" s="15">
        <v>4</v>
      </c>
      <c r="V3" s="15">
        <v>4</v>
      </c>
      <c r="W3" s="15">
        <v>0</v>
      </c>
      <c r="X3" s="15">
        <v>2</v>
      </c>
    </row>
    <row r="4" spans="1:26">
      <c r="A4" s="14">
        <v>3</v>
      </c>
      <c r="B4" s="14">
        <v>259</v>
      </c>
      <c r="C4" s="14" t="s">
        <v>109</v>
      </c>
      <c r="D4" s="19">
        <v>23084</v>
      </c>
      <c r="E4" s="14" t="s">
        <v>4</v>
      </c>
      <c r="F4" s="14" t="s">
        <v>40</v>
      </c>
      <c r="G4" s="14" t="s">
        <v>55</v>
      </c>
      <c r="H4" s="14"/>
      <c r="I4" s="14"/>
      <c r="J4" s="14"/>
      <c r="K4" s="14"/>
      <c r="L4" s="14"/>
      <c r="N4" s="15" t="s">
        <v>21</v>
      </c>
      <c r="O4" s="15">
        <v>8</v>
      </c>
      <c r="P4" s="15">
        <v>2</v>
      </c>
      <c r="Q4" s="15">
        <v>3</v>
      </c>
      <c r="R4" s="15">
        <v>0</v>
      </c>
      <c r="S4" s="15">
        <v>5</v>
      </c>
      <c r="T4" s="15">
        <v>2</v>
      </c>
      <c r="U4" s="15">
        <v>6</v>
      </c>
      <c r="V4" s="15">
        <v>4</v>
      </c>
      <c r="W4" s="15">
        <v>0</v>
      </c>
      <c r="X4" s="15">
        <v>5</v>
      </c>
    </row>
    <row r="5" spans="1:26">
      <c r="A5" s="14">
        <v>4</v>
      </c>
      <c r="B5" s="14">
        <v>103</v>
      </c>
      <c r="C5" s="14" t="s">
        <v>10</v>
      </c>
      <c r="D5" s="19">
        <v>22764</v>
      </c>
      <c r="E5" s="14" t="s">
        <v>3</v>
      </c>
      <c r="F5" s="14" t="s">
        <v>41</v>
      </c>
      <c r="G5" s="14" t="s">
        <v>53</v>
      </c>
      <c r="H5" s="14"/>
      <c r="I5" s="14"/>
      <c r="J5" s="14"/>
      <c r="K5" s="14"/>
      <c r="L5" s="14"/>
      <c r="N5" s="15" t="s">
        <v>22</v>
      </c>
      <c r="O5" s="15">
        <v>5</v>
      </c>
      <c r="P5" s="15">
        <v>5</v>
      </c>
      <c r="Q5" s="15">
        <v>0</v>
      </c>
      <c r="R5" s="15">
        <v>1</v>
      </c>
      <c r="S5" s="15">
        <v>4</v>
      </c>
      <c r="T5" s="15">
        <v>1</v>
      </c>
      <c r="U5" s="15">
        <v>5</v>
      </c>
      <c r="V5" s="15">
        <v>1</v>
      </c>
      <c r="W5" s="15">
        <v>2</v>
      </c>
      <c r="X5" s="15">
        <v>1</v>
      </c>
    </row>
    <row r="6" spans="1:26">
      <c r="A6" s="14">
        <v>5</v>
      </c>
      <c r="B6" s="14">
        <v>179</v>
      </c>
      <c r="C6" s="14" t="s">
        <v>15</v>
      </c>
      <c r="D6" s="19">
        <v>31224</v>
      </c>
      <c r="E6" s="14" t="s">
        <v>3</v>
      </c>
      <c r="F6" s="14" t="s">
        <v>42</v>
      </c>
      <c r="G6" s="14" t="s">
        <v>52</v>
      </c>
      <c r="H6" s="14"/>
      <c r="I6" s="14"/>
      <c r="J6" s="14"/>
      <c r="K6" s="14"/>
      <c r="L6" s="14"/>
      <c r="N6" s="15" t="s">
        <v>23</v>
      </c>
      <c r="O6" s="15">
        <v>5</v>
      </c>
      <c r="P6" s="15">
        <v>3</v>
      </c>
      <c r="Q6" s="15">
        <v>0</v>
      </c>
      <c r="R6" s="15">
        <v>3</v>
      </c>
      <c r="S6" s="15">
        <v>3</v>
      </c>
      <c r="T6" s="15">
        <v>2</v>
      </c>
      <c r="U6" s="15">
        <v>3</v>
      </c>
      <c r="V6" s="15">
        <v>1</v>
      </c>
      <c r="W6" s="15">
        <v>0</v>
      </c>
      <c r="X6" s="15">
        <v>1</v>
      </c>
    </row>
    <row r="7" spans="1:26">
      <c r="A7" s="14">
        <v>6</v>
      </c>
      <c r="B7" s="14">
        <v>178</v>
      </c>
      <c r="C7" s="14" t="s">
        <v>14</v>
      </c>
      <c r="D7" s="19">
        <v>33013</v>
      </c>
      <c r="E7" s="14" t="s">
        <v>3</v>
      </c>
      <c r="F7" s="14" t="s">
        <v>41</v>
      </c>
      <c r="G7" s="14" t="s">
        <v>78</v>
      </c>
      <c r="H7" s="14"/>
      <c r="I7" s="14"/>
      <c r="J7" s="14"/>
      <c r="K7" s="14"/>
      <c r="L7" s="14"/>
      <c r="N7" s="15" t="s">
        <v>24</v>
      </c>
      <c r="O7" s="15">
        <v>3</v>
      </c>
      <c r="P7" s="15">
        <v>3</v>
      </c>
      <c r="Q7" s="15">
        <v>1</v>
      </c>
      <c r="R7" s="15">
        <v>0</v>
      </c>
      <c r="S7" s="15">
        <v>2</v>
      </c>
      <c r="T7" s="15">
        <v>2</v>
      </c>
      <c r="U7" s="15">
        <v>2</v>
      </c>
      <c r="V7" s="15">
        <v>0</v>
      </c>
      <c r="W7" s="15">
        <v>2</v>
      </c>
      <c r="X7" s="15">
        <v>3</v>
      </c>
    </row>
    <row r="8" spans="1:26">
      <c r="A8" s="14">
        <v>7</v>
      </c>
      <c r="B8" s="14">
        <v>177</v>
      </c>
      <c r="C8" s="14" t="s">
        <v>13</v>
      </c>
      <c r="D8" s="19">
        <v>21296</v>
      </c>
      <c r="E8" s="14" t="s">
        <v>3</v>
      </c>
      <c r="F8" s="14" t="s">
        <v>41</v>
      </c>
      <c r="G8" s="14" t="s">
        <v>61</v>
      </c>
      <c r="H8" s="14"/>
      <c r="I8" s="14"/>
      <c r="J8" s="14"/>
      <c r="K8" s="14"/>
      <c r="L8" s="14"/>
      <c r="N8" s="15" t="s">
        <v>25</v>
      </c>
      <c r="O8" s="15">
        <v>10</v>
      </c>
      <c r="P8" s="15">
        <v>3</v>
      </c>
      <c r="Q8" s="15">
        <v>3</v>
      </c>
      <c r="R8" s="15">
        <v>0</v>
      </c>
      <c r="S8" s="15">
        <v>3</v>
      </c>
      <c r="T8" s="15">
        <v>1</v>
      </c>
      <c r="U8" s="15">
        <v>1</v>
      </c>
      <c r="V8" s="15">
        <v>2</v>
      </c>
      <c r="W8" s="15">
        <v>0</v>
      </c>
      <c r="X8" s="15">
        <v>3</v>
      </c>
    </row>
    <row r="9" spans="1:26">
      <c r="A9" s="14">
        <v>8</v>
      </c>
      <c r="B9" s="14">
        <v>176</v>
      </c>
      <c r="C9" s="14" t="s">
        <v>12</v>
      </c>
      <c r="D9" s="19">
        <v>28577</v>
      </c>
      <c r="E9" s="14" t="s">
        <v>4</v>
      </c>
      <c r="F9" s="14" t="s">
        <v>22</v>
      </c>
      <c r="G9" s="14" t="s">
        <v>78</v>
      </c>
      <c r="H9" s="14"/>
      <c r="I9" s="14"/>
      <c r="J9" s="14"/>
      <c r="K9" s="14"/>
      <c r="L9" s="14"/>
      <c r="N9" s="15" t="s">
        <v>26</v>
      </c>
      <c r="O9" s="15">
        <v>8</v>
      </c>
      <c r="P9" s="15">
        <v>3</v>
      </c>
      <c r="Q9" s="15">
        <v>2</v>
      </c>
      <c r="R9" s="15">
        <v>1</v>
      </c>
      <c r="S9" s="15">
        <v>5</v>
      </c>
      <c r="T9" s="15">
        <v>1</v>
      </c>
      <c r="U9" s="15">
        <v>4</v>
      </c>
      <c r="V9" s="15">
        <v>0</v>
      </c>
      <c r="W9" s="15">
        <v>0</v>
      </c>
      <c r="X9" s="15">
        <v>1</v>
      </c>
    </row>
    <row r="10" spans="1:26">
      <c r="A10" s="14">
        <v>9</v>
      </c>
      <c r="B10" s="14">
        <v>179</v>
      </c>
      <c r="C10" s="14" t="s">
        <v>15</v>
      </c>
      <c r="D10" s="19">
        <v>26364</v>
      </c>
      <c r="E10" s="14" t="s">
        <v>3</v>
      </c>
      <c r="F10" s="14" t="s">
        <v>40</v>
      </c>
      <c r="G10" s="14" t="s">
        <v>51</v>
      </c>
      <c r="H10" s="14"/>
      <c r="I10" s="14"/>
      <c r="J10" s="14"/>
      <c r="K10" s="14"/>
      <c r="L10" s="14"/>
      <c r="N10" s="15" t="s">
        <v>27</v>
      </c>
      <c r="O10" s="15">
        <v>10</v>
      </c>
      <c r="P10" s="15">
        <v>0</v>
      </c>
      <c r="Q10" s="15">
        <v>3</v>
      </c>
      <c r="R10" s="15">
        <v>0</v>
      </c>
      <c r="S10" s="15">
        <v>6</v>
      </c>
      <c r="T10" s="15">
        <v>2</v>
      </c>
      <c r="U10" s="15">
        <v>0</v>
      </c>
      <c r="V10" s="15">
        <v>0</v>
      </c>
      <c r="W10" s="15">
        <v>0</v>
      </c>
      <c r="X10" s="15">
        <v>2</v>
      </c>
    </row>
    <row r="11" spans="1:26">
      <c r="A11" s="14">
        <v>10</v>
      </c>
      <c r="B11" s="14">
        <v>178</v>
      </c>
      <c r="C11" s="14" t="s">
        <v>14</v>
      </c>
      <c r="D11" s="19">
        <v>30394</v>
      </c>
      <c r="E11" s="14" t="s">
        <v>3</v>
      </c>
      <c r="F11" s="14" t="s">
        <v>40</v>
      </c>
      <c r="G11" s="14" t="s">
        <v>62</v>
      </c>
      <c r="H11" s="14"/>
      <c r="I11" s="14"/>
      <c r="J11" s="14"/>
      <c r="K11" s="14"/>
      <c r="L11" s="14"/>
      <c r="N11" s="15" t="s">
        <v>28</v>
      </c>
      <c r="O11" s="15">
        <v>6</v>
      </c>
      <c r="P11" s="15">
        <v>2</v>
      </c>
      <c r="Q11" s="15">
        <v>6</v>
      </c>
      <c r="R11" s="15">
        <v>2</v>
      </c>
      <c r="S11" s="15">
        <v>4</v>
      </c>
      <c r="T11" s="15">
        <v>2</v>
      </c>
      <c r="U11" s="15">
        <v>2</v>
      </c>
      <c r="V11" s="15">
        <v>1</v>
      </c>
      <c r="W11" s="15">
        <v>0</v>
      </c>
      <c r="X11" s="15">
        <v>3</v>
      </c>
    </row>
    <row r="12" spans="1:26">
      <c r="A12" s="14">
        <v>11</v>
      </c>
      <c r="B12" s="14">
        <v>177</v>
      </c>
      <c r="C12" s="14" t="s">
        <v>13</v>
      </c>
      <c r="D12" s="19">
        <v>28565</v>
      </c>
      <c r="E12" s="14" t="s">
        <v>4</v>
      </c>
      <c r="F12" s="14" t="s">
        <v>40</v>
      </c>
      <c r="G12" s="14" t="s">
        <v>78</v>
      </c>
      <c r="H12" s="14"/>
      <c r="I12" s="14"/>
      <c r="J12" s="14"/>
      <c r="K12" s="14"/>
      <c r="L12" s="14"/>
      <c r="N12" s="15" t="s">
        <v>29</v>
      </c>
      <c r="O12" s="15">
        <v>7</v>
      </c>
      <c r="P12" s="15">
        <v>2</v>
      </c>
      <c r="Q12" s="15">
        <v>0</v>
      </c>
      <c r="R12" s="15">
        <v>1</v>
      </c>
      <c r="S12" s="15">
        <v>2</v>
      </c>
      <c r="T12" s="15">
        <v>0</v>
      </c>
      <c r="U12" s="15">
        <v>5</v>
      </c>
      <c r="V12" s="15">
        <v>1</v>
      </c>
      <c r="W12" s="15">
        <v>0</v>
      </c>
      <c r="X12" s="15">
        <v>2</v>
      </c>
    </row>
    <row r="13" spans="1:26">
      <c r="A13" s="14">
        <v>12</v>
      </c>
      <c r="B13" s="14">
        <v>233</v>
      </c>
      <c r="C13" s="14" t="s">
        <v>16</v>
      </c>
      <c r="D13" s="19">
        <v>28845</v>
      </c>
      <c r="E13" s="14" t="s">
        <v>3</v>
      </c>
      <c r="F13" s="14" t="s">
        <v>43</v>
      </c>
      <c r="G13" s="14" t="s">
        <v>78</v>
      </c>
      <c r="H13" s="14"/>
      <c r="I13" s="14"/>
      <c r="J13" s="14"/>
      <c r="K13" s="14"/>
      <c r="L13" s="14"/>
      <c r="N13" s="15" t="s">
        <v>30</v>
      </c>
      <c r="O13" s="15">
        <v>6</v>
      </c>
      <c r="P13" s="15">
        <v>2</v>
      </c>
      <c r="Q13" s="15">
        <v>0</v>
      </c>
      <c r="R13" s="15">
        <v>2</v>
      </c>
      <c r="S13" s="15">
        <v>2</v>
      </c>
      <c r="T13" s="15">
        <v>2</v>
      </c>
      <c r="U13" s="15">
        <v>6</v>
      </c>
      <c r="V13" s="15">
        <v>3</v>
      </c>
      <c r="W13" s="15">
        <v>0</v>
      </c>
      <c r="X13" s="15">
        <v>1</v>
      </c>
    </row>
    <row r="14" spans="1:26">
      <c r="A14" s="14">
        <v>13</v>
      </c>
      <c r="B14" s="14">
        <v>233</v>
      </c>
      <c r="C14" s="14" t="s">
        <v>16</v>
      </c>
      <c r="D14" s="19">
        <v>25188</v>
      </c>
      <c r="E14" s="14" t="s">
        <v>3</v>
      </c>
      <c r="F14" s="14" t="s">
        <v>43</v>
      </c>
      <c r="G14" s="14" t="s">
        <v>59</v>
      </c>
      <c r="H14" s="14"/>
      <c r="I14" s="14"/>
      <c r="J14" s="14"/>
      <c r="K14" s="14"/>
      <c r="L14" s="14"/>
    </row>
    <row r="15" spans="1:26">
      <c r="A15" s="14">
        <v>14</v>
      </c>
      <c r="B15" s="14">
        <v>178</v>
      </c>
      <c r="C15" s="14" t="s">
        <v>14</v>
      </c>
      <c r="D15" s="19">
        <v>30346</v>
      </c>
      <c r="E15" s="14" t="s">
        <v>3</v>
      </c>
      <c r="F15" s="14" t="s">
        <v>44</v>
      </c>
      <c r="G15" s="14" t="s">
        <v>61</v>
      </c>
      <c r="H15" s="14"/>
      <c r="I15" s="14"/>
      <c r="J15" s="14"/>
      <c r="K15" s="14"/>
      <c r="L15" s="14"/>
    </row>
    <row r="16" spans="1:26">
      <c r="A16" s="14">
        <v>15</v>
      </c>
      <c r="B16" s="14">
        <v>177</v>
      </c>
      <c r="C16" s="14" t="s">
        <v>13</v>
      </c>
      <c r="D16" s="19">
        <v>29941</v>
      </c>
      <c r="E16" s="14" t="s">
        <v>3</v>
      </c>
      <c r="F16" s="14" t="s">
        <v>43</v>
      </c>
      <c r="G16" s="14" t="s">
        <v>60</v>
      </c>
      <c r="H16" s="14"/>
      <c r="I16" s="14"/>
      <c r="J16" s="14"/>
      <c r="K16" s="14"/>
      <c r="L16" s="14"/>
      <c r="N16" s="15"/>
      <c r="O16" s="12" t="s">
        <v>9</v>
      </c>
      <c r="P16" s="12" t="s">
        <v>10</v>
      </c>
      <c r="Q16" s="12" t="s">
        <v>11</v>
      </c>
      <c r="R16" s="12" t="s">
        <v>12</v>
      </c>
      <c r="S16" s="12" t="s">
        <v>32</v>
      </c>
      <c r="T16" s="12" t="s">
        <v>14</v>
      </c>
      <c r="U16" s="12" t="s">
        <v>15</v>
      </c>
      <c r="V16" s="12" t="s">
        <v>33</v>
      </c>
      <c r="W16" s="12" t="s">
        <v>34</v>
      </c>
      <c r="X16" s="12" t="s">
        <v>35</v>
      </c>
    </row>
    <row r="17" spans="1:26">
      <c r="A17" s="14">
        <v>16</v>
      </c>
      <c r="B17" s="14">
        <v>257</v>
      </c>
      <c r="C17" s="14" t="s">
        <v>110</v>
      </c>
      <c r="D17" s="19">
        <v>28283</v>
      </c>
      <c r="E17" s="14" t="s">
        <v>3</v>
      </c>
      <c r="F17" s="14" t="s">
        <v>45</v>
      </c>
      <c r="G17" s="14" t="s">
        <v>58</v>
      </c>
      <c r="H17" s="14"/>
      <c r="I17" s="14"/>
      <c r="J17" s="14"/>
      <c r="K17" s="14"/>
      <c r="L17" s="14"/>
      <c r="N17" s="15" t="s">
        <v>51</v>
      </c>
      <c r="O17" s="15">
        <v>5</v>
      </c>
      <c r="P17" s="15">
        <v>0</v>
      </c>
      <c r="Q17" s="15">
        <v>3</v>
      </c>
      <c r="R17" s="15">
        <v>1</v>
      </c>
      <c r="S17" s="15">
        <v>3</v>
      </c>
      <c r="T17" s="15">
        <v>1</v>
      </c>
      <c r="U17" s="15">
        <v>4</v>
      </c>
      <c r="V17" s="15">
        <v>3</v>
      </c>
      <c r="W17" s="15">
        <v>1</v>
      </c>
      <c r="X17" s="15">
        <v>2</v>
      </c>
    </row>
    <row r="18" spans="1:26">
      <c r="A18" s="14">
        <v>17</v>
      </c>
      <c r="B18" s="14">
        <v>177</v>
      </c>
      <c r="C18" s="14" t="s">
        <v>13</v>
      </c>
      <c r="D18" s="19">
        <v>28238</v>
      </c>
      <c r="E18" s="14" t="s">
        <v>3</v>
      </c>
      <c r="F18" s="14" t="s">
        <v>41</v>
      </c>
      <c r="G18" s="14" t="s">
        <v>58</v>
      </c>
      <c r="H18" s="14"/>
      <c r="I18" s="14"/>
      <c r="J18" s="14"/>
      <c r="K18" s="14"/>
      <c r="L18" s="14"/>
      <c r="N18" s="15" t="s">
        <v>52</v>
      </c>
      <c r="O18" s="15">
        <v>3</v>
      </c>
      <c r="P18" s="15">
        <v>3</v>
      </c>
      <c r="Q18" s="15">
        <v>1</v>
      </c>
      <c r="R18" s="15">
        <v>2</v>
      </c>
      <c r="S18" s="15">
        <v>3</v>
      </c>
      <c r="T18" s="15">
        <v>0</v>
      </c>
      <c r="U18" s="15">
        <v>7</v>
      </c>
      <c r="V18" s="15">
        <v>1</v>
      </c>
      <c r="W18" s="15">
        <v>1</v>
      </c>
      <c r="X18" s="15">
        <v>0</v>
      </c>
    </row>
    <row r="19" spans="1:26">
      <c r="A19" s="14">
        <v>18</v>
      </c>
      <c r="B19" s="14">
        <v>179</v>
      </c>
      <c r="C19" s="14" t="s">
        <v>15</v>
      </c>
      <c r="D19" s="19">
        <v>29648</v>
      </c>
      <c r="E19" s="14" t="s">
        <v>3</v>
      </c>
      <c r="F19" s="14" t="s">
        <v>40</v>
      </c>
      <c r="G19" s="14" t="s">
        <v>60</v>
      </c>
      <c r="H19" s="14"/>
      <c r="I19" s="14"/>
      <c r="J19" s="14"/>
      <c r="K19" s="14"/>
      <c r="L19" s="14"/>
      <c r="N19" s="15" t="s">
        <v>53</v>
      </c>
      <c r="O19" s="15">
        <v>7</v>
      </c>
      <c r="P19" s="15">
        <v>7</v>
      </c>
      <c r="Q19" s="15">
        <v>1</v>
      </c>
      <c r="R19" s="15">
        <v>0</v>
      </c>
      <c r="S19" s="15">
        <v>6</v>
      </c>
      <c r="T19" s="15">
        <v>3</v>
      </c>
      <c r="U19" s="15">
        <v>1</v>
      </c>
      <c r="V19" s="15">
        <v>2</v>
      </c>
      <c r="W19" s="15">
        <v>0</v>
      </c>
      <c r="X19" s="15">
        <v>3</v>
      </c>
    </row>
    <row r="20" spans="1:26">
      <c r="A20" s="14">
        <v>19</v>
      </c>
      <c r="B20" s="14">
        <v>177</v>
      </c>
      <c r="C20" s="14" t="s">
        <v>13</v>
      </c>
      <c r="D20" s="19">
        <v>25624</v>
      </c>
      <c r="E20" s="14" t="s">
        <v>3</v>
      </c>
      <c r="F20" s="14" t="s">
        <v>40</v>
      </c>
      <c r="G20" s="14" t="s">
        <v>61</v>
      </c>
      <c r="H20" s="14"/>
      <c r="I20" s="14"/>
      <c r="J20" s="14"/>
      <c r="K20" s="14"/>
      <c r="L20" s="14"/>
      <c r="N20" s="15" t="s">
        <v>54</v>
      </c>
      <c r="O20" s="15">
        <v>2</v>
      </c>
      <c r="P20" s="15">
        <v>1</v>
      </c>
      <c r="Q20" s="15">
        <v>1</v>
      </c>
      <c r="R20" s="15">
        <v>1</v>
      </c>
      <c r="S20" s="15">
        <v>1</v>
      </c>
      <c r="T20" s="15">
        <v>0</v>
      </c>
      <c r="U20" s="15">
        <v>0</v>
      </c>
      <c r="V20" s="15">
        <v>1</v>
      </c>
      <c r="W20" s="15">
        <v>0</v>
      </c>
      <c r="X20" s="15">
        <v>0</v>
      </c>
    </row>
    <row r="21" spans="1:26">
      <c r="A21" s="14">
        <v>20</v>
      </c>
      <c r="B21" s="14">
        <v>177</v>
      </c>
      <c r="C21" s="14" t="s">
        <v>13</v>
      </c>
      <c r="D21" s="19">
        <v>19245</v>
      </c>
      <c r="E21" s="14" t="s">
        <v>3</v>
      </c>
      <c r="F21" s="14" t="s">
        <v>46</v>
      </c>
      <c r="G21" s="14" t="s">
        <v>55</v>
      </c>
      <c r="H21" s="14"/>
      <c r="I21" s="14"/>
      <c r="J21" s="14"/>
      <c r="K21" s="14"/>
      <c r="L21" s="14"/>
      <c r="N21" s="15" t="s">
        <v>55</v>
      </c>
      <c r="O21" s="15">
        <v>6</v>
      </c>
      <c r="P21" s="15">
        <v>3</v>
      </c>
      <c r="Q21" s="15">
        <v>2</v>
      </c>
      <c r="R21" s="15">
        <v>0</v>
      </c>
      <c r="S21" s="15">
        <v>4</v>
      </c>
      <c r="T21" s="15">
        <v>0</v>
      </c>
      <c r="U21" s="15">
        <v>2</v>
      </c>
      <c r="V21" s="15">
        <v>4</v>
      </c>
      <c r="W21" s="15">
        <v>0</v>
      </c>
      <c r="X21" s="15">
        <v>2</v>
      </c>
    </row>
    <row r="22" spans="1:26">
      <c r="A22" s="14">
        <v>21</v>
      </c>
      <c r="B22" s="14">
        <v>177</v>
      </c>
      <c r="C22" s="14" t="s">
        <v>13</v>
      </c>
      <c r="D22" s="19">
        <v>22702</v>
      </c>
      <c r="E22" s="14" t="s">
        <v>4</v>
      </c>
      <c r="F22" s="14" t="s">
        <v>40</v>
      </c>
      <c r="G22" s="14" t="s">
        <v>53</v>
      </c>
      <c r="H22" s="14"/>
      <c r="I22" s="14"/>
      <c r="J22" s="14"/>
      <c r="K22" s="14"/>
      <c r="L22" s="14"/>
      <c r="N22" s="15" t="s">
        <v>58</v>
      </c>
      <c r="O22" s="15">
        <v>14</v>
      </c>
      <c r="P22" s="15">
        <v>4</v>
      </c>
      <c r="Q22" s="15">
        <v>2</v>
      </c>
      <c r="R22" s="15">
        <v>3</v>
      </c>
      <c r="S22" s="15">
        <v>5</v>
      </c>
      <c r="T22" s="15">
        <v>2</v>
      </c>
      <c r="U22" s="15">
        <v>5</v>
      </c>
      <c r="V22" s="15">
        <v>3</v>
      </c>
      <c r="W22" s="15">
        <v>2</v>
      </c>
      <c r="X22" s="15">
        <v>6</v>
      </c>
    </row>
    <row r="23" spans="1:26">
      <c r="A23" s="14">
        <v>22</v>
      </c>
      <c r="B23" s="14">
        <v>259</v>
      </c>
      <c r="C23" s="14" t="s">
        <v>109</v>
      </c>
      <c r="D23" s="19">
        <v>19778</v>
      </c>
      <c r="E23" s="14" t="s">
        <v>3</v>
      </c>
      <c r="F23" s="14" t="s">
        <v>40</v>
      </c>
      <c r="G23" s="14" t="s">
        <v>78</v>
      </c>
      <c r="H23" s="14"/>
      <c r="I23" s="14"/>
      <c r="J23" s="14"/>
      <c r="K23" s="14"/>
      <c r="L23" s="14"/>
      <c r="N23" s="15" t="s">
        <v>57</v>
      </c>
      <c r="O23" s="15">
        <v>4</v>
      </c>
      <c r="P23" s="15">
        <v>2</v>
      </c>
      <c r="Q23" s="15">
        <v>2</v>
      </c>
      <c r="R23" s="15">
        <v>3</v>
      </c>
      <c r="S23" s="15">
        <v>3</v>
      </c>
      <c r="T23" s="15">
        <v>2</v>
      </c>
      <c r="U23" s="15">
        <v>5</v>
      </c>
      <c r="V23" s="15">
        <v>1</v>
      </c>
      <c r="W23" s="15">
        <v>0</v>
      </c>
      <c r="X23" s="15">
        <v>1</v>
      </c>
    </row>
    <row r="24" spans="1:26">
      <c r="A24" s="14">
        <v>23</v>
      </c>
      <c r="B24" s="14">
        <v>177</v>
      </c>
      <c r="C24" s="14" t="s">
        <v>13</v>
      </c>
      <c r="D24" s="19">
        <v>29650</v>
      </c>
      <c r="E24" s="14" t="s">
        <v>3</v>
      </c>
      <c r="F24" s="14" t="s">
        <v>40</v>
      </c>
      <c r="G24" s="14" t="s">
        <v>60</v>
      </c>
      <c r="H24" s="14"/>
      <c r="I24" s="14"/>
      <c r="J24" s="14"/>
      <c r="K24" s="14"/>
      <c r="L24" s="14"/>
      <c r="N24" s="15" t="s">
        <v>82</v>
      </c>
      <c r="O24" s="15">
        <v>6</v>
      </c>
      <c r="P24" s="15">
        <v>2</v>
      </c>
      <c r="Q24" s="15">
        <v>3</v>
      </c>
      <c r="R24" s="15">
        <v>0</v>
      </c>
      <c r="S24" s="15">
        <v>4</v>
      </c>
      <c r="T24" s="15">
        <v>2</v>
      </c>
      <c r="U24" s="15">
        <v>6</v>
      </c>
      <c r="V24" s="15">
        <v>1</v>
      </c>
      <c r="W24" s="15">
        <v>0</v>
      </c>
      <c r="X24" s="15">
        <v>2</v>
      </c>
    </row>
    <row r="25" spans="1:26">
      <c r="A25" s="14">
        <v>24</v>
      </c>
      <c r="B25" s="14">
        <v>259</v>
      </c>
      <c r="C25" s="14" t="s">
        <v>109</v>
      </c>
      <c r="D25" s="19">
        <v>28021</v>
      </c>
      <c r="E25" s="14" t="s">
        <v>3</v>
      </c>
      <c r="F25" s="14" t="s">
        <v>46</v>
      </c>
      <c r="G25" s="14" t="s">
        <v>58</v>
      </c>
      <c r="H25" s="14"/>
      <c r="I25" s="14"/>
      <c r="J25" s="15"/>
      <c r="K25" s="14"/>
      <c r="L25" s="14"/>
      <c r="N25" s="15" t="s">
        <v>59</v>
      </c>
      <c r="O25" s="15">
        <v>6</v>
      </c>
      <c r="P25" s="15">
        <v>0</v>
      </c>
      <c r="Q25" s="15">
        <v>0</v>
      </c>
      <c r="R25" s="15">
        <v>0</v>
      </c>
      <c r="S25" s="15">
        <v>4</v>
      </c>
      <c r="T25" s="15">
        <v>1</v>
      </c>
      <c r="U25" s="15">
        <v>3</v>
      </c>
      <c r="V25" s="15">
        <v>1</v>
      </c>
      <c r="W25" s="15">
        <v>0</v>
      </c>
      <c r="X25" s="15">
        <v>2</v>
      </c>
    </row>
    <row r="26" spans="1:26">
      <c r="A26" s="14">
        <v>25</v>
      </c>
      <c r="B26" s="14">
        <v>162</v>
      </c>
      <c r="C26" s="14" t="b">
        <v>0</v>
      </c>
      <c r="D26" s="19">
        <v>31024</v>
      </c>
      <c r="E26" s="14" t="s">
        <v>3</v>
      </c>
      <c r="F26" s="14" t="s">
        <v>43</v>
      </c>
      <c r="G26" s="14" t="s">
        <v>51</v>
      </c>
      <c r="H26" s="14"/>
      <c r="I26" s="14"/>
      <c r="J26" s="14"/>
      <c r="K26" s="14"/>
      <c r="L26" s="14"/>
      <c r="N26" s="15" t="s">
        <v>60</v>
      </c>
      <c r="O26" s="15">
        <v>11</v>
      </c>
      <c r="P26" s="15">
        <v>2</v>
      </c>
      <c r="Q26" s="15">
        <v>2</v>
      </c>
      <c r="R26" s="15">
        <v>2</v>
      </c>
      <c r="S26" s="15">
        <v>6</v>
      </c>
      <c r="T26" s="15">
        <v>2</v>
      </c>
      <c r="U26" s="15">
        <v>6</v>
      </c>
      <c r="V26" s="15">
        <v>0</v>
      </c>
      <c r="W26" s="15">
        <v>0</v>
      </c>
      <c r="X26" s="15">
        <v>2</v>
      </c>
    </row>
    <row r="27" spans="1:26">
      <c r="A27" s="14">
        <v>26</v>
      </c>
      <c r="B27" s="14">
        <v>176</v>
      </c>
      <c r="C27" s="14" t="s">
        <v>12</v>
      </c>
      <c r="D27" s="19">
        <v>31809</v>
      </c>
      <c r="E27" s="14" t="s">
        <v>4</v>
      </c>
      <c r="F27" s="14" t="s">
        <v>44</v>
      </c>
      <c r="G27" s="14" t="s">
        <v>54</v>
      </c>
      <c r="H27" s="14"/>
      <c r="I27" s="14"/>
      <c r="J27" s="14"/>
      <c r="K27" s="14"/>
      <c r="L27" s="14"/>
      <c r="N27" s="15" t="s">
        <v>61</v>
      </c>
      <c r="O27" s="15">
        <v>6</v>
      </c>
      <c r="P27" s="15">
        <v>1</v>
      </c>
      <c r="Q27" s="15">
        <v>1</v>
      </c>
      <c r="R27" s="15">
        <v>0</v>
      </c>
      <c r="S27" s="15">
        <v>4</v>
      </c>
      <c r="T27" s="15">
        <v>2</v>
      </c>
      <c r="U27" s="15">
        <v>2</v>
      </c>
      <c r="V27" s="15">
        <v>0</v>
      </c>
      <c r="W27" s="15">
        <v>1</v>
      </c>
      <c r="X27" s="15">
        <v>3</v>
      </c>
    </row>
    <row r="28" spans="1:26">
      <c r="A28" s="14">
        <v>27</v>
      </c>
      <c r="B28" s="14">
        <v>233</v>
      </c>
      <c r="C28" s="14" t="s">
        <v>16</v>
      </c>
      <c r="D28" s="19">
        <v>33300</v>
      </c>
      <c r="E28" s="14" t="s">
        <v>3</v>
      </c>
      <c r="F28" s="14" t="s">
        <v>40</v>
      </c>
      <c r="G28" s="14" t="s">
        <v>82</v>
      </c>
      <c r="H28" s="14"/>
      <c r="I28" s="14"/>
      <c r="J28" s="14"/>
      <c r="K28" s="14"/>
      <c r="L28" s="14"/>
      <c r="N28" s="15" t="s">
        <v>62</v>
      </c>
      <c r="O28" s="15">
        <v>11</v>
      </c>
      <c r="P28" s="15">
        <v>3</v>
      </c>
      <c r="Q28" s="15">
        <v>3</v>
      </c>
      <c r="R28" s="15">
        <v>0</v>
      </c>
      <c r="S28" s="15">
        <v>3</v>
      </c>
      <c r="T28" s="15">
        <v>4</v>
      </c>
      <c r="U28" s="15">
        <v>0</v>
      </c>
      <c r="V28" s="15">
        <v>0</v>
      </c>
      <c r="W28" s="15">
        <v>0</v>
      </c>
      <c r="X28" s="15">
        <v>5</v>
      </c>
    </row>
    <row r="29" spans="1:26">
      <c r="A29" s="14">
        <v>28</v>
      </c>
      <c r="B29" s="14">
        <v>233</v>
      </c>
      <c r="C29" s="14" t="s">
        <v>16</v>
      </c>
      <c r="D29" s="19">
        <v>23774</v>
      </c>
      <c r="E29" s="14" t="s">
        <v>3</v>
      </c>
      <c r="F29" s="14" t="s">
        <v>44</v>
      </c>
      <c r="G29" s="14" t="s">
        <v>55</v>
      </c>
      <c r="H29" s="14"/>
      <c r="I29" s="14"/>
      <c r="J29" s="14"/>
      <c r="K29" s="14"/>
      <c r="L29" s="14"/>
    </row>
    <row r="30" spans="1:26">
      <c r="A30" s="14">
        <v>29</v>
      </c>
      <c r="B30" s="14">
        <v>177</v>
      </c>
      <c r="C30" s="14" t="s">
        <v>13</v>
      </c>
      <c r="D30" s="19">
        <v>30698</v>
      </c>
      <c r="E30" s="14" t="s">
        <v>3</v>
      </c>
      <c r="F30" s="14" t="s">
        <v>19</v>
      </c>
      <c r="G30" s="14" t="s">
        <v>62</v>
      </c>
      <c r="H30" s="14"/>
      <c r="I30" s="14"/>
      <c r="J30" s="14"/>
      <c r="K30" s="14"/>
      <c r="L30" s="14"/>
    </row>
    <row r="31" spans="1:26">
      <c r="A31" s="14">
        <v>30</v>
      </c>
      <c r="B31" s="14">
        <v>177</v>
      </c>
      <c r="C31" s="14" t="s">
        <v>13</v>
      </c>
      <c r="D31" s="19">
        <v>29221</v>
      </c>
      <c r="E31" s="14" t="s">
        <v>3</v>
      </c>
      <c r="F31" s="14" t="s">
        <v>19</v>
      </c>
      <c r="G31" s="14" t="s">
        <v>82</v>
      </c>
      <c r="H31" s="14"/>
      <c r="I31" s="14"/>
      <c r="J31" s="14"/>
      <c r="K31" s="14"/>
      <c r="L31" s="14"/>
      <c r="N31" s="15"/>
      <c r="O31" s="15" t="s">
        <v>19</v>
      </c>
      <c r="P31" s="15" t="s">
        <v>20</v>
      </c>
      <c r="Q31" s="15" t="s">
        <v>21</v>
      </c>
      <c r="R31" s="15" t="s">
        <v>22</v>
      </c>
      <c r="S31" s="15" t="s">
        <v>23</v>
      </c>
      <c r="T31" s="15" t="s">
        <v>24</v>
      </c>
      <c r="U31" s="15" t="s">
        <v>25</v>
      </c>
      <c r="V31" s="15" t="s">
        <v>26</v>
      </c>
      <c r="W31" s="15" t="s">
        <v>27</v>
      </c>
      <c r="X31" s="15" t="s">
        <v>28</v>
      </c>
      <c r="Y31" s="15" t="s">
        <v>29</v>
      </c>
      <c r="Z31" s="15" t="s">
        <v>30</v>
      </c>
    </row>
    <row r="32" spans="1:26">
      <c r="A32" s="14">
        <v>31</v>
      </c>
      <c r="B32" s="14">
        <v>175</v>
      </c>
      <c r="C32" s="14" t="s">
        <v>11</v>
      </c>
      <c r="D32" s="19">
        <v>34212</v>
      </c>
      <c r="E32" s="14" t="s">
        <v>3</v>
      </c>
      <c r="F32" s="14" t="s">
        <v>46</v>
      </c>
      <c r="G32" s="14" t="s">
        <v>60</v>
      </c>
      <c r="H32" s="14"/>
      <c r="I32" s="14"/>
      <c r="J32" s="14"/>
      <c r="K32" s="14"/>
      <c r="L32" s="14"/>
      <c r="N32" s="15" t="s">
        <v>51</v>
      </c>
      <c r="O32" s="15">
        <v>3</v>
      </c>
      <c r="P32" s="15">
        <v>2</v>
      </c>
      <c r="Q32" s="15">
        <v>2</v>
      </c>
      <c r="R32" s="15">
        <v>3</v>
      </c>
      <c r="S32" s="15">
        <v>1</v>
      </c>
      <c r="T32" s="15">
        <v>3</v>
      </c>
      <c r="U32" s="15">
        <v>0</v>
      </c>
      <c r="V32" s="15">
        <v>1</v>
      </c>
      <c r="W32" s="15">
        <v>3</v>
      </c>
      <c r="X32" s="15">
        <v>1</v>
      </c>
      <c r="Y32" s="15">
        <v>2</v>
      </c>
      <c r="Z32" s="15">
        <v>3</v>
      </c>
    </row>
    <row r="33" spans="1:26">
      <c r="A33" s="14">
        <v>32</v>
      </c>
      <c r="B33" s="14">
        <v>175</v>
      </c>
      <c r="C33" s="14" t="s">
        <v>11</v>
      </c>
      <c r="D33" s="19">
        <v>25263</v>
      </c>
      <c r="E33" s="14" t="s">
        <v>3</v>
      </c>
      <c r="F33" s="14" t="s">
        <v>40</v>
      </c>
      <c r="G33" s="14" t="s">
        <v>60</v>
      </c>
      <c r="H33" s="14"/>
      <c r="I33" s="14"/>
      <c r="J33" s="14"/>
      <c r="K33" s="14"/>
      <c r="L33" s="14"/>
      <c r="N33" s="15" t="s">
        <v>52</v>
      </c>
      <c r="O33" s="15">
        <v>4</v>
      </c>
      <c r="P33" s="15">
        <v>1</v>
      </c>
      <c r="Q33" s="15">
        <v>2</v>
      </c>
      <c r="R33" s="15">
        <v>0</v>
      </c>
      <c r="S33" s="15">
        <v>2</v>
      </c>
      <c r="T33" s="15">
        <v>0</v>
      </c>
      <c r="U33" s="15">
        <v>2</v>
      </c>
      <c r="V33" s="15">
        <v>2</v>
      </c>
      <c r="W33" s="15">
        <v>1</v>
      </c>
      <c r="X33" s="15">
        <v>5</v>
      </c>
      <c r="Y33" s="15">
        <v>2</v>
      </c>
      <c r="Z33" s="15">
        <v>0</v>
      </c>
    </row>
    <row r="34" spans="1:26">
      <c r="A34" s="14">
        <v>33</v>
      </c>
      <c r="B34" s="14">
        <v>175</v>
      </c>
      <c r="C34" s="14" t="s">
        <v>11</v>
      </c>
      <c r="D34" s="19">
        <v>17917</v>
      </c>
      <c r="E34" s="14" t="s">
        <v>3</v>
      </c>
      <c r="F34" s="14" t="s">
        <v>19</v>
      </c>
      <c r="G34" s="14" t="s">
        <v>51</v>
      </c>
      <c r="H34" s="14"/>
      <c r="I34" s="14"/>
      <c r="J34" s="14"/>
      <c r="K34" s="14"/>
      <c r="L34" s="14"/>
      <c r="N34" s="15" t="s">
        <v>53</v>
      </c>
      <c r="O34" s="15">
        <v>3</v>
      </c>
      <c r="P34" s="15">
        <v>1</v>
      </c>
      <c r="Q34" s="15">
        <v>5</v>
      </c>
      <c r="R34" s="15">
        <v>1</v>
      </c>
      <c r="S34" s="15">
        <v>2</v>
      </c>
      <c r="T34" s="15">
        <v>5</v>
      </c>
      <c r="U34" s="15">
        <v>1</v>
      </c>
      <c r="V34" s="15">
        <v>4</v>
      </c>
      <c r="W34" s="15">
        <v>3</v>
      </c>
      <c r="X34" s="15">
        <v>1</v>
      </c>
      <c r="Y34" s="15">
        <v>2</v>
      </c>
      <c r="Z34" s="15">
        <v>2</v>
      </c>
    </row>
    <row r="35" spans="1:26">
      <c r="A35" s="14">
        <v>34</v>
      </c>
      <c r="B35" s="14">
        <v>179</v>
      </c>
      <c r="C35" s="14" t="s">
        <v>15</v>
      </c>
      <c r="D35" s="19">
        <v>29757</v>
      </c>
      <c r="E35" s="14" t="s">
        <v>3</v>
      </c>
      <c r="F35" s="14" t="s">
        <v>45</v>
      </c>
      <c r="G35" s="14" t="s">
        <v>60</v>
      </c>
      <c r="H35" s="14"/>
      <c r="I35" s="14"/>
      <c r="J35" s="14"/>
      <c r="K35" s="14"/>
      <c r="L35" s="14"/>
      <c r="N35" s="15" t="s">
        <v>54</v>
      </c>
      <c r="O35" s="15">
        <v>0</v>
      </c>
      <c r="P35" s="15">
        <v>3</v>
      </c>
      <c r="Q35" s="15">
        <v>0</v>
      </c>
      <c r="R35" s="15">
        <v>0</v>
      </c>
      <c r="S35" s="15">
        <v>1</v>
      </c>
      <c r="T35" s="15">
        <v>0</v>
      </c>
      <c r="U35" s="15">
        <v>2</v>
      </c>
      <c r="V35" s="15">
        <v>0</v>
      </c>
      <c r="W35" s="15">
        <v>0</v>
      </c>
      <c r="X35" s="15">
        <v>1</v>
      </c>
      <c r="Y35" s="15">
        <v>0</v>
      </c>
      <c r="Z35" s="15">
        <v>0</v>
      </c>
    </row>
    <row r="36" spans="1:26">
      <c r="A36" s="14">
        <v>35</v>
      </c>
      <c r="B36" s="14">
        <v>177</v>
      </c>
      <c r="C36" s="14" t="s">
        <v>13</v>
      </c>
      <c r="D36" s="19">
        <v>22925</v>
      </c>
      <c r="E36" s="14" t="s">
        <v>3</v>
      </c>
      <c r="F36" s="14" t="s">
        <v>47</v>
      </c>
      <c r="G36" s="14" t="s">
        <v>53</v>
      </c>
      <c r="H36" s="14"/>
      <c r="I36" s="14"/>
      <c r="J36" s="14"/>
      <c r="K36" s="14"/>
      <c r="L36" s="14"/>
      <c r="N36" s="15" t="s">
        <v>55</v>
      </c>
      <c r="O36" s="15">
        <v>1</v>
      </c>
      <c r="P36" s="15">
        <v>2</v>
      </c>
      <c r="Q36" s="15">
        <v>4</v>
      </c>
      <c r="R36" s="15">
        <v>3</v>
      </c>
      <c r="S36" s="15">
        <v>2</v>
      </c>
      <c r="T36" s="15">
        <v>0</v>
      </c>
      <c r="U36" s="15">
        <v>2</v>
      </c>
      <c r="V36" s="15">
        <v>2</v>
      </c>
      <c r="W36" s="15">
        <v>5</v>
      </c>
      <c r="X36" s="15">
        <v>1</v>
      </c>
      <c r="Y36" s="15">
        <v>1</v>
      </c>
      <c r="Z36" s="15">
        <v>0</v>
      </c>
    </row>
    <row r="37" spans="1:26">
      <c r="A37" s="14">
        <v>36</v>
      </c>
      <c r="B37" s="14">
        <v>259</v>
      </c>
      <c r="C37" s="14" t="s">
        <v>109</v>
      </c>
      <c r="D37" s="19">
        <v>26447</v>
      </c>
      <c r="E37" s="14" t="s">
        <v>3</v>
      </c>
      <c r="F37" s="14" t="s">
        <v>45</v>
      </c>
      <c r="G37" s="14" t="s">
        <v>51</v>
      </c>
      <c r="H37" s="14"/>
      <c r="I37" s="14"/>
      <c r="J37" s="14"/>
      <c r="K37" s="14"/>
      <c r="L37" s="14"/>
      <c r="N37" s="15" t="s">
        <v>58</v>
      </c>
      <c r="O37" s="15">
        <v>3</v>
      </c>
      <c r="P37" s="15">
        <v>4</v>
      </c>
      <c r="Q37" s="15">
        <v>2</v>
      </c>
      <c r="R37" s="15">
        <v>2</v>
      </c>
      <c r="S37" s="15">
        <v>2</v>
      </c>
      <c r="T37" s="15">
        <v>3</v>
      </c>
      <c r="U37" s="15">
        <v>6</v>
      </c>
      <c r="V37" s="15">
        <v>4</v>
      </c>
      <c r="W37" s="15">
        <v>4</v>
      </c>
      <c r="X37" s="15">
        <v>7</v>
      </c>
      <c r="Y37" s="15">
        <v>4</v>
      </c>
      <c r="Z37" s="15">
        <v>5</v>
      </c>
    </row>
    <row r="38" spans="1:26">
      <c r="A38" s="14">
        <v>37</v>
      </c>
      <c r="B38" s="14">
        <v>176</v>
      </c>
      <c r="C38" s="14" t="s">
        <v>12</v>
      </c>
      <c r="D38" s="19">
        <v>28360</v>
      </c>
      <c r="E38" s="14" t="s">
        <v>3</v>
      </c>
      <c r="F38" s="14" t="s">
        <v>48</v>
      </c>
      <c r="G38" s="14" t="s">
        <v>58</v>
      </c>
      <c r="H38" s="14"/>
      <c r="I38" s="14"/>
      <c r="J38" s="14"/>
      <c r="K38" s="14"/>
      <c r="L38" s="14"/>
      <c r="N38" s="15" t="s">
        <v>57</v>
      </c>
      <c r="O38" s="15">
        <v>1</v>
      </c>
      <c r="P38" s="15">
        <v>1</v>
      </c>
      <c r="Q38" s="15">
        <v>2</v>
      </c>
      <c r="R38" s="15">
        <v>5</v>
      </c>
      <c r="S38" s="15">
        <v>4</v>
      </c>
      <c r="T38" s="15">
        <v>1</v>
      </c>
      <c r="U38" s="15">
        <v>2</v>
      </c>
      <c r="V38" s="15">
        <v>0</v>
      </c>
      <c r="W38" s="15">
        <v>2</v>
      </c>
      <c r="X38" s="15">
        <v>1</v>
      </c>
      <c r="Y38" s="15">
        <v>2</v>
      </c>
      <c r="Z38" s="15">
        <v>3</v>
      </c>
    </row>
    <row r="39" spans="1:26">
      <c r="A39" s="14">
        <v>38</v>
      </c>
      <c r="B39" s="14">
        <v>257</v>
      </c>
      <c r="C39" s="14" t="s">
        <v>110</v>
      </c>
      <c r="D39" s="19">
        <v>21998</v>
      </c>
      <c r="E39" s="14" t="s">
        <v>3</v>
      </c>
      <c r="F39" s="14" t="s">
        <v>22</v>
      </c>
      <c r="G39" s="14" t="s">
        <v>51</v>
      </c>
      <c r="H39" s="14"/>
      <c r="I39" s="14"/>
      <c r="J39" s="14"/>
      <c r="K39" s="14"/>
      <c r="L39" s="14"/>
      <c r="N39" s="15" t="s">
        <v>82</v>
      </c>
      <c r="O39" s="15">
        <v>1</v>
      </c>
      <c r="P39" s="15">
        <v>3</v>
      </c>
      <c r="Q39" s="15">
        <v>3</v>
      </c>
      <c r="R39" s="15">
        <v>4</v>
      </c>
      <c r="S39" s="15">
        <v>1</v>
      </c>
      <c r="T39" s="15">
        <v>1</v>
      </c>
      <c r="U39" s="15">
        <v>3</v>
      </c>
      <c r="V39" s="15">
        <v>3</v>
      </c>
      <c r="W39" s="15">
        <v>1</v>
      </c>
      <c r="X39" s="15">
        <v>3</v>
      </c>
      <c r="Y39" s="15">
        <v>1</v>
      </c>
      <c r="Z39" s="15">
        <v>2</v>
      </c>
    </row>
    <row r="40" spans="1:26">
      <c r="A40" s="14">
        <v>39</v>
      </c>
      <c r="B40" s="14">
        <v>178</v>
      </c>
      <c r="C40" s="14" t="s">
        <v>14</v>
      </c>
      <c r="D40" s="19">
        <v>28367</v>
      </c>
      <c r="E40" s="14" t="s">
        <v>3</v>
      </c>
      <c r="F40" s="14" t="s">
        <v>46</v>
      </c>
      <c r="G40" s="14" t="s">
        <v>58</v>
      </c>
      <c r="H40" s="14"/>
      <c r="I40" s="14"/>
      <c r="J40" s="14"/>
      <c r="K40" s="14"/>
      <c r="L40" s="14"/>
      <c r="N40" s="15" t="s">
        <v>59</v>
      </c>
      <c r="O40" s="15">
        <v>3</v>
      </c>
      <c r="P40" s="15">
        <v>1</v>
      </c>
      <c r="Q40" s="15">
        <v>1</v>
      </c>
      <c r="R40" s="15">
        <v>1</v>
      </c>
      <c r="S40" s="15">
        <v>1</v>
      </c>
      <c r="T40" s="15">
        <v>0</v>
      </c>
      <c r="U40" s="15">
        <v>2</v>
      </c>
      <c r="V40" s="15">
        <v>3</v>
      </c>
      <c r="W40" s="15">
        <v>0</v>
      </c>
      <c r="X40" s="15">
        <v>1</v>
      </c>
      <c r="Y40" s="15">
        <v>1</v>
      </c>
      <c r="Z40" s="15">
        <v>3</v>
      </c>
    </row>
    <row r="41" spans="1:26">
      <c r="A41" s="14">
        <v>40</v>
      </c>
      <c r="B41" s="14">
        <v>259</v>
      </c>
      <c r="C41" s="14" t="s">
        <v>109</v>
      </c>
      <c r="D41" s="19">
        <v>27666</v>
      </c>
      <c r="E41" s="14" t="s">
        <v>4</v>
      </c>
      <c r="F41" s="14" t="s">
        <v>47</v>
      </c>
      <c r="G41" s="14" t="s">
        <v>58</v>
      </c>
      <c r="H41" s="14"/>
      <c r="I41" s="14"/>
      <c r="J41" s="14"/>
      <c r="K41" s="14"/>
      <c r="L41" s="14"/>
      <c r="N41" s="15" t="s">
        <v>60</v>
      </c>
      <c r="O41" s="15">
        <v>4</v>
      </c>
      <c r="P41" s="15">
        <v>2</v>
      </c>
      <c r="Q41" s="15">
        <v>6</v>
      </c>
      <c r="R41" s="15">
        <v>1</v>
      </c>
      <c r="S41" s="15">
        <v>2</v>
      </c>
      <c r="T41" s="15">
        <v>1</v>
      </c>
      <c r="U41" s="15">
        <v>3</v>
      </c>
      <c r="V41" s="15">
        <v>3</v>
      </c>
      <c r="W41" s="15">
        <v>3</v>
      </c>
      <c r="X41" s="15">
        <v>0</v>
      </c>
      <c r="Y41" s="15">
        <v>3</v>
      </c>
      <c r="Z41" s="15">
        <v>5</v>
      </c>
    </row>
    <row r="42" spans="1:26">
      <c r="A42" s="14">
        <v>41</v>
      </c>
      <c r="B42" s="14">
        <v>259</v>
      </c>
      <c r="C42" s="14" t="s">
        <v>109</v>
      </c>
      <c r="D42" s="19">
        <v>25017</v>
      </c>
      <c r="E42" s="14" t="s">
        <v>3</v>
      </c>
      <c r="F42" s="14" t="s">
        <v>42</v>
      </c>
      <c r="G42" s="14" t="s">
        <v>59</v>
      </c>
      <c r="H42" s="14"/>
      <c r="I42" s="14"/>
      <c r="J42" s="14"/>
      <c r="K42" s="14"/>
      <c r="L42" s="14"/>
      <c r="N42" s="15" t="s">
        <v>61</v>
      </c>
      <c r="O42" s="15">
        <v>1</v>
      </c>
      <c r="P42" s="15">
        <v>3</v>
      </c>
      <c r="Q42" s="15">
        <v>4</v>
      </c>
      <c r="R42" s="15">
        <v>2</v>
      </c>
      <c r="S42" s="15">
        <v>2</v>
      </c>
      <c r="T42" s="15">
        <v>2</v>
      </c>
      <c r="U42" s="15">
        <v>1</v>
      </c>
      <c r="V42" s="15">
        <v>1</v>
      </c>
      <c r="W42" s="15">
        <v>1</v>
      </c>
      <c r="X42" s="15">
        <v>1</v>
      </c>
      <c r="Y42" s="15">
        <v>2</v>
      </c>
      <c r="Z42" s="15">
        <v>0</v>
      </c>
    </row>
    <row r="43" spans="1:26">
      <c r="A43" s="14">
        <v>42</v>
      </c>
      <c r="B43" s="14">
        <v>177</v>
      </c>
      <c r="C43" s="14" t="s">
        <v>13</v>
      </c>
      <c r="D43" s="19">
        <v>17747</v>
      </c>
      <c r="E43" s="14" t="s">
        <v>3</v>
      </c>
      <c r="F43" s="14" t="s">
        <v>48</v>
      </c>
      <c r="G43" s="14" t="s">
        <v>51</v>
      </c>
      <c r="H43" s="14"/>
      <c r="I43" s="14"/>
      <c r="J43" s="14"/>
      <c r="K43" s="14"/>
      <c r="L43" s="14"/>
      <c r="N43" s="15" t="s">
        <v>62</v>
      </c>
      <c r="O43" s="15">
        <v>2</v>
      </c>
      <c r="P43" s="15">
        <v>4</v>
      </c>
      <c r="Q43" s="15">
        <v>4</v>
      </c>
      <c r="R43" s="15">
        <v>3</v>
      </c>
      <c r="S43" s="15">
        <v>1</v>
      </c>
      <c r="T43" s="15">
        <v>2</v>
      </c>
      <c r="U43" s="15">
        <v>2</v>
      </c>
      <c r="V43" s="15">
        <v>2</v>
      </c>
      <c r="W43" s="15">
        <v>0</v>
      </c>
      <c r="X43" s="15">
        <v>6</v>
      </c>
      <c r="Y43" s="15">
        <v>1</v>
      </c>
      <c r="Z43" s="15">
        <v>2</v>
      </c>
    </row>
    <row r="44" spans="1:26">
      <c r="A44" s="14">
        <v>43</v>
      </c>
      <c r="B44" s="14">
        <v>175</v>
      </c>
      <c r="C44" s="14" t="s">
        <v>11</v>
      </c>
      <c r="D44" s="19">
        <v>28047</v>
      </c>
      <c r="E44" s="14" t="s">
        <v>3</v>
      </c>
      <c r="F44" s="14" t="s">
        <v>47</v>
      </c>
      <c r="G44" s="14" t="s">
        <v>58</v>
      </c>
      <c r="H44" s="14"/>
      <c r="I44" s="14"/>
      <c r="J44" s="14"/>
      <c r="K44" s="14"/>
      <c r="L44" s="14"/>
    </row>
    <row r="45" spans="1:26">
      <c r="A45" s="14">
        <v>44</v>
      </c>
      <c r="B45" s="14">
        <v>259</v>
      </c>
      <c r="C45" s="14" t="s">
        <v>109</v>
      </c>
      <c r="D45" s="19">
        <v>32500</v>
      </c>
      <c r="E45" s="14" t="s">
        <v>3</v>
      </c>
      <c r="F45" s="14" t="s">
        <v>49</v>
      </c>
      <c r="G45" s="14" t="s">
        <v>55</v>
      </c>
      <c r="H45" s="14"/>
      <c r="I45" s="14"/>
      <c r="J45" s="14"/>
      <c r="K45" s="14"/>
      <c r="L45" s="14"/>
    </row>
    <row r="46" spans="1:26">
      <c r="A46" s="14">
        <v>45</v>
      </c>
      <c r="B46" s="14">
        <v>164</v>
      </c>
      <c r="C46" s="14" t="b">
        <v>0</v>
      </c>
      <c r="D46" s="19">
        <v>28787</v>
      </c>
      <c r="E46" s="14" t="s">
        <v>3</v>
      </c>
      <c r="F46" s="14" t="s">
        <v>39</v>
      </c>
      <c r="G46" s="14" t="s">
        <v>78</v>
      </c>
      <c r="H46" s="14"/>
      <c r="I46" s="14"/>
      <c r="J46" s="14"/>
      <c r="K46" s="14"/>
      <c r="L46" s="14"/>
    </row>
    <row r="47" spans="1:26">
      <c r="A47" s="14">
        <v>46</v>
      </c>
      <c r="B47" s="14">
        <v>96</v>
      </c>
      <c r="C47" s="14" t="s">
        <v>9</v>
      </c>
      <c r="D47" s="19">
        <v>24012</v>
      </c>
      <c r="E47" s="14" t="s">
        <v>3</v>
      </c>
      <c r="F47" s="14" t="s">
        <v>47</v>
      </c>
      <c r="G47" s="14" t="s">
        <v>58</v>
      </c>
      <c r="H47" s="14"/>
      <c r="I47" s="14"/>
      <c r="J47" s="14"/>
      <c r="K47" s="14"/>
      <c r="L47" s="14"/>
    </row>
    <row r="48" spans="1:26">
      <c r="A48" s="14">
        <v>47</v>
      </c>
      <c r="B48" s="14">
        <v>175</v>
      </c>
      <c r="C48" s="14" t="s">
        <v>11</v>
      </c>
      <c r="D48" s="19">
        <v>25765</v>
      </c>
      <c r="E48" s="14" t="s">
        <v>3</v>
      </c>
      <c r="F48" s="14" t="s">
        <v>42</v>
      </c>
      <c r="G48" s="14" t="s">
        <v>61</v>
      </c>
      <c r="H48" s="14"/>
      <c r="I48" s="14"/>
      <c r="J48" s="14"/>
      <c r="K48" s="14"/>
      <c r="L48" s="14"/>
    </row>
    <row r="49" spans="1:12">
      <c r="A49" s="14">
        <v>48</v>
      </c>
      <c r="B49" s="14">
        <v>175</v>
      </c>
      <c r="C49" s="14" t="s">
        <v>11</v>
      </c>
      <c r="D49" s="19">
        <v>27568</v>
      </c>
      <c r="E49" s="14" t="s">
        <v>3</v>
      </c>
      <c r="F49" s="14" t="s">
        <v>42</v>
      </c>
      <c r="G49" s="14" t="s">
        <v>58</v>
      </c>
      <c r="H49" s="14"/>
      <c r="I49" s="14"/>
      <c r="J49" s="14"/>
      <c r="K49" s="14"/>
      <c r="L49" s="14"/>
    </row>
    <row r="50" spans="1:12">
      <c r="A50" s="14">
        <v>49</v>
      </c>
      <c r="B50" s="14">
        <v>176</v>
      </c>
      <c r="C50" s="14" t="s">
        <v>12</v>
      </c>
      <c r="D50" s="19">
        <v>29932</v>
      </c>
      <c r="E50" s="14" t="s">
        <v>3</v>
      </c>
      <c r="F50" s="14" t="s">
        <v>43</v>
      </c>
      <c r="G50" s="14" t="s">
        <v>60</v>
      </c>
      <c r="H50" s="14"/>
      <c r="I50" s="14"/>
      <c r="J50" s="14"/>
      <c r="K50" s="14"/>
      <c r="L50" s="14"/>
    </row>
    <row r="51" spans="1:12">
      <c r="A51" s="14">
        <v>50</v>
      </c>
      <c r="B51" s="14">
        <v>179</v>
      </c>
      <c r="C51" s="14" t="s">
        <v>15</v>
      </c>
      <c r="D51" s="19">
        <v>23598</v>
      </c>
      <c r="E51" s="14" t="s">
        <v>3</v>
      </c>
      <c r="F51" s="14" t="s">
        <v>48</v>
      </c>
      <c r="G51" s="14" t="s">
        <v>55</v>
      </c>
      <c r="H51" s="14"/>
      <c r="I51" s="14"/>
      <c r="J51" s="14"/>
      <c r="K51" s="14"/>
      <c r="L51" s="14"/>
    </row>
    <row r="52" spans="1:12">
      <c r="A52" s="14">
        <v>51</v>
      </c>
      <c r="B52" s="14">
        <v>233</v>
      </c>
      <c r="C52" s="14" t="s">
        <v>16</v>
      </c>
      <c r="D52" s="19">
        <v>31024</v>
      </c>
      <c r="E52" s="14" t="s">
        <v>3</v>
      </c>
      <c r="F52" s="14" t="s">
        <v>43</v>
      </c>
      <c r="G52" s="14" t="s">
        <v>51</v>
      </c>
      <c r="H52" s="14"/>
      <c r="I52" s="14"/>
      <c r="J52" s="14"/>
      <c r="K52" s="14"/>
      <c r="L52" s="14"/>
    </row>
    <row r="53" spans="1:12">
      <c r="A53" s="14">
        <v>52</v>
      </c>
      <c r="B53" s="14">
        <v>233</v>
      </c>
      <c r="C53" s="14" t="s">
        <v>16</v>
      </c>
      <c r="D53" s="19">
        <v>30757</v>
      </c>
      <c r="E53" s="14" t="s">
        <v>3</v>
      </c>
      <c r="F53" s="14" t="s">
        <v>40</v>
      </c>
      <c r="G53" s="14" t="s">
        <v>51</v>
      </c>
      <c r="H53" s="14"/>
      <c r="I53" s="14"/>
      <c r="J53" s="14"/>
      <c r="K53" s="14"/>
      <c r="L53" s="14"/>
    </row>
    <row r="54" spans="1:12">
      <c r="A54" s="14">
        <v>53</v>
      </c>
      <c r="B54" s="14">
        <v>233</v>
      </c>
      <c r="C54" s="14" t="s">
        <v>16</v>
      </c>
      <c r="D54" s="19">
        <v>32550</v>
      </c>
      <c r="E54" s="14" t="s">
        <v>3</v>
      </c>
      <c r="F54" s="14" t="s">
        <v>44</v>
      </c>
      <c r="G54" s="14" t="s">
        <v>58</v>
      </c>
      <c r="H54" s="14"/>
      <c r="I54" s="14"/>
      <c r="J54" s="14"/>
      <c r="K54" s="14"/>
      <c r="L54" s="14"/>
    </row>
    <row r="55" spans="1:12">
      <c r="A55" s="14">
        <v>54</v>
      </c>
      <c r="B55" s="14">
        <v>96</v>
      </c>
      <c r="C55" s="14" t="s">
        <v>9</v>
      </c>
      <c r="D55" s="19">
        <v>23828</v>
      </c>
      <c r="E55" s="14" t="s">
        <v>3</v>
      </c>
      <c r="F55" s="14" t="s">
        <v>22</v>
      </c>
      <c r="G55" s="14" t="s">
        <v>58</v>
      </c>
      <c r="H55" s="14"/>
      <c r="I55" s="14"/>
      <c r="J55" s="14"/>
      <c r="K55" s="14"/>
      <c r="L55" s="14"/>
    </row>
    <row r="56" spans="1:12">
      <c r="A56" s="14">
        <v>55</v>
      </c>
      <c r="B56" s="14">
        <v>96</v>
      </c>
      <c r="C56" s="14" t="s">
        <v>9</v>
      </c>
      <c r="D56" s="19">
        <v>22891</v>
      </c>
      <c r="E56" s="14" t="s">
        <v>3</v>
      </c>
      <c r="F56" s="14" t="s">
        <v>46</v>
      </c>
      <c r="G56" s="14" t="s">
        <v>53</v>
      </c>
      <c r="H56" s="14"/>
      <c r="I56" s="14"/>
      <c r="J56" s="14"/>
      <c r="K56" s="14"/>
      <c r="L56" s="14"/>
    </row>
    <row r="57" spans="1:12">
      <c r="A57" s="14">
        <v>56</v>
      </c>
      <c r="B57" s="14">
        <v>96</v>
      </c>
      <c r="C57" s="14" t="s">
        <v>9</v>
      </c>
      <c r="D57" s="19">
        <v>22891</v>
      </c>
      <c r="E57" s="14" t="s">
        <v>3</v>
      </c>
      <c r="F57" s="14" t="s">
        <v>46</v>
      </c>
      <c r="G57" s="14" t="s">
        <v>53</v>
      </c>
      <c r="H57" s="14"/>
      <c r="I57" s="14"/>
      <c r="J57" s="14"/>
      <c r="K57" s="14"/>
      <c r="L57" s="14"/>
    </row>
    <row r="58" spans="1:12">
      <c r="A58" s="14">
        <v>57</v>
      </c>
      <c r="B58" s="14">
        <v>96</v>
      </c>
      <c r="C58" s="14" t="s">
        <v>9</v>
      </c>
      <c r="D58" s="19">
        <v>27607</v>
      </c>
      <c r="E58" s="14" t="s">
        <v>3</v>
      </c>
      <c r="F58" s="14" t="s">
        <v>48</v>
      </c>
      <c r="G58" s="14" t="s">
        <v>58</v>
      </c>
      <c r="H58" s="14"/>
      <c r="I58" s="14"/>
      <c r="J58" s="14"/>
      <c r="K58" s="14"/>
      <c r="L58" s="14"/>
    </row>
    <row r="59" spans="1:12">
      <c r="A59" s="14">
        <v>58</v>
      </c>
      <c r="B59" s="14">
        <v>96</v>
      </c>
      <c r="C59" s="14" t="s">
        <v>9</v>
      </c>
      <c r="D59" s="19">
        <v>30062</v>
      </c>
      <c r="E59" s="14" t="s">
        <v>3</v>
      </c>
      <c r="F59" s="14" t="s">
        <v>41</v>
      </c>
      <c r="G59" s="14" t="s">
        <v>61</v>
      </c>
      <c r="H59" s="14"/>
      <c r="I59" s="14"/>
      <c r="J59" s="14"/>
      <c r="K59" s="14"/>
      <c r="L59" s="14"/>
    </row>
    <row r="60" spans="1:12">
      <c r="A60" s="14">
        <v>59</v>
      </c>
      <c r="B60" s="14">
        <v>96</v>
      </c>
      <c r="C60" s="14" t="s">
        <v>9</v>
      </c>
      <c r="D60" s="19">
        <v>25565</v>
      </c>
      <c r="E60" s="14" t="s">
        <v>3</v>
      </c>
      <c r="F60" s="14" t="s">
        <v>49</v>
      </c>
      <c r="G60" s="14" t="s">
        <v>60</v>
      </c>
      <c r="H60" s="14"/>
      <c r="I60" s="14"/>
      <c r="J60" s="14"/>
      <c r="K60" s="14"/>
      <c r="L60" s="14"/>
    </row>
    <row r="61" spans="1:12">
      <c r="A61" s="14">
        <v>60</v>
      </c>
      <c r="B61" s="14">
        <v>233</v>
      </c>
      <c r="C61" s="14" t="s">
        <v>16</v>
      </c>
      <c r="D61" s="19">
        <v>31964</v>
      </c>
      <c r="E61" s="14" t="s">
        <v>3</v>
      </c>
      <c r="F61" s="14" t="s">
        <v>42</v>
      </c>
      <c r="G61" s="14" t="s">
        <v>54</v>
      </c>
      <c r="H61" s="14"/>
      <c r="I61" s="14"/>
      <c r="J61" s="14"/>
      <c r="K61" s="14"/>
      <c r="L61" s="14"/>
    </row>
    <row r="62" spans="1:12">
      <c r="A62" s="14">
        <v>61</v>
      </c>
      <c r="B62" s="14">
        <v>233</v>
      </c>
      <c r="C62" s="14" t="s">
        <v>16</v>
      </c>
      <c r="D62" s="19">
        <v>32275</v>
      </c>
      <c r="E62" s="14" t="s">
        <v>3</v>
      </c>
      <c r="F62" s="14" t="s">
        <v>41</v>
      </c>
      <c r="G62" s="14" t="s">
        <v>55</v>
      </c>
      <c r="H62" s="14"/>
      <c r="I62" s="14"/>
      <c r="J62" s="14"/>
      <c r="K62" s="14"/>
      <c r="L62" s="14"/>
    </row>
    <row r="63" spans="1:12">
      <c r="A63" s="14">
        <v>62</v>
      </c>
      <c r="B63" s="14">
        <v>233</v>
      </c>
      <c r="C63" s="14" t="s">
        <v>16</v>
      </c>
      <c r="D63" s="19">
        <v>32249</v>
      </c>
      <c r="E63" s="14" t="s">
        <v>3</v>
      </c>
      <c r="F63" s="14" t="s">
        <v>22</v>
      </c>
      <c r="G63" s="14" t="s">
        <v>55</v>
      </c>
      <c r="H63" s="14"/>
      <c r="I63" s="14"/>
      <c r="J63" s="14"/>
      <c r="K63" s="14"/>
      <c r="L63" s="14"/>
    </row>
    <row r="64" spans="1:12">
      <c r="A64" s="14">
        <v>63</v>
      </c>
      <c r="B64" s="14">
        <v>259</v>
      </c>
      <c r="C64" s="14" t="s">
        <v>109</v>
      </c>
      <c r="D64" s="19">
        <v>25317</v>
      </c>
      <c r="E64" s="14" t="s">
        <v>3</v>
      </c>
      <c r="F64" s="14" t="s">
        <v>41</v>
      </c>
      <c r="G64" s="14" t="s">
        <v>60</v>
      </c>
      <c r="H64" s="14"/>
      <c r="I64" s="14"/>
      <c r="J64" s="14"/>
      <c r="K64" s="14"/>
      <c r="L64" s="14"/>
    </row>
    <row r="65" spans="1:12">
      <c r="A65" s="14">
        <v>64</v>
      </c>
      <c r="B65" s="14">
        <v>259</v>
      </c>
      <c r="C65" s="14" t="s">
        <v>109</v>
      </c>
      <c r="D65" s="19">
        <v>29524</v>
      </c>
      <c r="E65" s="14" t="s">
        <v>3</v>
      </c>
      <c r="F65" s="14" t="s">
        <v>39</v>
      </c>
      <c r="G65" s="14" t="s">
        <v>59</v>
      </c>
      <c r="H65" s="14"/>
      <c r="I65" s="14"/>
      <c r="J65" s="14"/>
      <c r="K65" s="14"/>
      <c r="L65" s="14"/>
    </row>
    <row r="66" spans="1:12">
      <c r="A66" s="14">
        <v>65</v>
      </c>
      <c r="B66" s="14">
        <v>259</v>
      </c>
      <c r="C66" s="14" t="s">
        <v>109</v>
      </c>
      <c r="D66" s="19">
        <v>21602</v>
      </c>
      <c r="E66" s="14" t="s">
        <v>3</v>
      </c>
      <c r="F66" s="14" t="s">
        <v>40</v>
      </c>
      <c r="G66" s="14" t="s">
        <v>62</v>
      </c>
      <c r="H66" s="14"/>
      <c r="I66" s="14"/>
      <c r="J66" s="14"/>
      <c r="K66" s="14"/>
      <c r="L66" s="14"/>
    </row>
    <row r="67" spans="1:12">
      <c r="A67" s="14">
        <v>66</v>
      </c>
      <c r="B67" s="14">
        <v>103</v>
      </c>
      <c r="C67" s="14" t="s">
        <v>10</v>
      </c>
      <c r="D67" s="19">
        <v>22790</v>
      </c>
      <c r="E67" s="14" t="s">
        <v>3</v>
      </c>
      <c r="F67" s="14" t="s">
        <v>45</v>
      </c>
      <c r="G67" s="14" t="s">
        <v>53</v>
      </c>
      <c r="H67" s="14"/>
      <c r="I67" s="14"/>
      <c r="J67" s="14"/>
      <c r="K67" s="14"/>
      <c r="L67" s="14"/>
    </row>
    <row r="68" spans="1:12">
      <c r="A68" s="14">
        <v>67</v>
      </c>
      <c r="B68" s="14">
        <v>103</v>
      </c>
      <c r="C68" s="14" t="s">
        <v>10</v>
      </c>
      <c r="D68" s="19">
        <v>30612</v>
      </c>
      <c r="E68" s="14" t="s">
        <v>3</v>
      </c>
      <c r="F68" s="14" t="s">
        <v>47</v>
      </c>
      <c r="G68" s="14" t="s">
        <v>62</v>
      </c>
      <c r="H68" s="14"/>
      <c r="I68" s="14"/>
      <c r="J68" s="14"/>
      <c r="K68" s="14"/>
      <c r="L68" s="14"/>
    </row>
    <row r="69" spans="1:12">
      <c r="A69" s="14">
        <v>68</v>
      </c>
      <c r="B69" s="14">
        <v>103</v>
      </c>
      <c r="C69" s="14" t="s">
        <v>10</v>
      </c>
      <c r="D69" s="19">
        <v>22802</v>
      </c>
      <c r="E69" s="14" t="s">
        <v>3</v>
      </c>
      <c r="F69" s="14" t="s">
        <v>45</v>
      </c>
      <c r="G69" s="14" t="s">
        <v>53</v>
      </c>
      <c r="H69" s="14"/>
      <c r="I69" s="14"/>
      <c r="J69" s="14"/>
      <c r="K69" s="14"/>
      <c r="L69" s="14"/>
    </row>
    <row r="70" spans="1:12">
      <c r="A70" s="14">
        <v>69</v>
      </c>
      <c r="B70" s="14">
        <v>103</v>
      </c>
      <c r="C70" s="14" t="s">
        <v>10</v>
      </c>
      <c r="D70" s="19">
        <v>28626</v>
      </c>
      <c r="E70" s="14" t="s">
        <v>3</v>
      </c>
      <c r="F70" s="14" t="s">
        <v>41</v>
      </c>
      <c r="G70" s="14" t="s">
        <v>78</v>
      </c>
      <c r="H70" s="14"/>
      <c r="I70" s="14"/>
      <c r="J70" s="14"/>
      <c r="K70" s="14"/>
      <c r="L70" s="14"/>
    </row>
    <row r="71" spans="1:12">
      <c r="A71" s="14">
        <v>70</v>
      </c>
      <c r="B71" s="14">
        <v>103</v>
      </c>
      <c r="C71" s="14" t="s">
        <v>10</v>
      </c>
      <c r="D71" s="19">
        <v>31889</v>
      </c>
      <c r="E71" s="14" t="s">
        <v>3</v>
      </c>
      <c r="F71" s="14" t="s">
        <v>41</v>
      </c>
      <c r="G71" s="14" t="s">
        <v>54</v>
      </c>
      <c r="H71" s="14"/>
      <c r="I71" s="14"/>
      <c r="J71" s="14"/>
      <c r="K71" s="14"/>
      <c r="L71" s="14"/>
    </row>
    <row r="72" spans="1:12">
      <c r="A72" s="14">
        <v>71</v>
      </c>
      <c r="B72" s="14">
        <v>175</v>
      </c>
      <c r="C72" s="14" t="s">
        <v>11</v>
      </c>
      <c r="D72" s="19">
        <v>27238</v>
      </c>
      <c r="E72" s="14" t="s">
        <v>3</v>
      </c>
      <c r="F72" s="14" t="s">
        <v>48</v>
      </c>
      <c r="G72" s="14" t="s">
        <v>53</v>
      </c>
      <c r="H72" s="14"/>
      <c r="I72" s="14"/>
      <c r="J72" s="14"/>
      <c r="K72" s="14"/>
      <c r="L72" s="14"/>
    </row>
    <row r="73" spans="1:12">
      <c r="A73" s="14">
        <v>72</v>
      </c>
      <c r="B73" s="14">
        <v>175</v>
      </c>
      <c r="C73" s="14" t="s">
        <v>11</v>
      </c>
      <c r="D73" s="19">
        <v>29005</v>
      </c>
      <c r="E73" s="14" t="s">
        <v>3</v>
      </c>
      <c r="F73" s="14" t="s">
        <v>45</v>
      </c>
      <c r="G73" s="14" t="s">
        <v>82</v>
      </c>
      <c r="H73" s="14"/>
      <c r="I73" s="14"/>
      <c r="J73" s="14"/>
      <c r="K73" s="14"/>
      <c r="L73" s="14"/>
    </row>
    <row r="74" spans="1:12">
      <c r="A74" s="14">
        <v>73</v>
      </c>
      <c r="B74" s="14">
        <v>175</v>
      </c>
      <c r="C74" s="14" t="s">
        <v>11</v>
      </c>
      <c r="D74" s="19">
        <v>32056</v>
      </c>
      <c r="E74" s="14" t="s">
        <v>3</v>
      </c>
      <c r="F74" s="14" t="s">
        <v>47</v>
      </c>
      <c r="G74" s="14" t="s">
        <v>54</v>
      </c>
      <c r="H74" s="14"/>
      <c r="I74" s="14"/>
      <c r="J74" s="14"/>
      <c r="K74" s="14"/>
      <c r="L74" s="14"/>
    </row>
    <row r="75" spans="1:12">
      <c r="A75" s="14">
        <v>74</v>
      </c>
      <c r="B75" s="14">
        <v>176</v>
      </c>
      <c r="C75" s="14" t="s">
        <v>12</v>
      </c>
      <c r="D75" s="19">
        <v>24456</v>
      </c>
      <c r="E75" s="14" t="s">
        <v>3</v>
      </c>
      <c r="F75" s="14" t="s">
        <v>43</v>
      </c>
      <c r="G75" s="14" t="s">
        <v>78</v>
      </c>
      <c r="H75" s="14"/>
      <c r="I75" s="14"/>
      <c r="J75" s="14"/>
      <c r="K75" s="14"/>
      <c r="L75" s="14"/>
    </row>
    <row r="76" spans="1:12">
      <c r="A76" s="14">
        <v>75</v>
      </c>
      <c r="B76" s="14">
        <v>177</v>
      </c>
      <c r="C76" s="14" t="s">
        <v>13</v>
      </c>
      <c r="D76" s="19">
        <v>27684</v>
      </c>
      <c r="E76" s="14" t="s">
        <v>3</v>
      </c>
      <c r="F76" s="14" t="s">
        <v>47</v>
      </c>
      <c r="G76" s="14" t="s">
        <v>58</v>
      </c>
      <c r="H76" s="14"/>
      <c r="I76" s="14"/>
      <c r="J76" s="14"/>
      <c r="K76" s="14"/>
      <c r="L76" s="14"/>
    </row>
    <row r="77" spans="1:12">
      <c r="A77" s="14">
        <v>76</v>
      </c>
      <c r="B77" s="14">
        <v>177</v>
      </c>
      <c r="C77" s="14" t="s">
        <v>13</v>
      </c>
      <c r="D77" s="19">
        <v>18281</v>
      </c>
      <c r="E77" s="14" t="s">
        <v>3</v>
      </c>
      <c r="F77" s="14" t="s">
        <v>19</v>
      </c>
      <c r="G77" s="14" t="s">
        <v>52</v>
      </c>
      <c r="H77" s="14"/>
      <c r="I77" s="14"/>
      <c r="J77" s="14"/>
      <c r="K77" s="14"/>
      <c r="L77" s="14"/>
    </row>
    <row r="78" spans="1:12">
      <c r="A78" s="14">
        <v>77</v>
      </c>
      <c r="B78" s="14">
        <v>177</v>
      </c>
      <c r="C78" s="14" t="s">
        <v>13</v>
      </c>
      <c r="D78" s="19">
        <v>22795</v>
      </c>
      <c r="E78" s="14" t="s">
        <v>3</v>
      </c>
      <c r="F78" s="14" t="s">
        <v>45</v>
      </c>
      <c r="G78" s="14" t="s">
        <v>53</v>
      </c>
      <c r="H78" s="14"/>
      <c r="I78" s="14"/>
      <c r="J78" s="14"/>
      <c r="K78" s="14"/>
      <c r="L78" s="14"/>
    </row>
    <row r="79" spans="1:12">
      <c r="A79" s="14">
        <v>78</v>
      </c>
      <c r="B79" s="14">
        <v>177</v>
      </c>
      <c r="C79" s="14" t="s">
        <v>13</v>
      </c>
      <c r="D79" s="19">
        <v>22898</v>
      </c>
      <c r="E79" s="14" t="s">
        <v>3</v>
      </c>
      <c r="F79" s="14" t="s">
        <v>46</v>
      </c>
      <c r="G79" s="14" t="s">
        <v>53</v>
      </c>
      <c r="H79" s="14"/>
      <c r="I79" s="14"/>
      <c r="J79" s="14"/>
      <c r="K79" s="14"/>
      <c r="L79" s="14"/>
    </row>
    <row r="80" spans="1:12">
      <c r="A80" s="14">
        <v>79</v>
      </c>
      <c r="B80" s="14">
        <v>177</v>
      </c>
      <c r="C80" s="14" t="s">
        <v>13</v>
      </c>
      <c r="D80" s="19">
        <v>32186</v>
      </c>
      <c r="E80" s="14" t="s">
        <v>3</v>
      </c>
      <c r="F80" s="14" t="s">
        <v>44</v>
      </c>
      <c r="G80" s="14" t="s">
        <v>54</v>
      </c>
      <c r="H80" s="14"/>
      <c r="I80" s="14"/>
      <c r="J80" s="14"/>
      <c r="K80" s="14"/>
      <c r="L80" s="14"/>
    </row>
    <row r="81" spans="1:12">
      <c r="A81" s="14">
        <v>80</v>
      </c>
      <c r="B81" s="14">
        <v>178</v>
      </c>
      <c r="C81" s="14" t="s">
        <v>14</v>
      </c>
      <c r="D81" s="19">
        <v>30437</v>
      </c>
      <c r="E81" s="14" t="s">
        <v>3</v>
      </c>
      <c r="F81" s="14" t="s">
        <v>41</v>
      </c>
      <c r="G81" s="14" t="s">
        <v>62</v>
      </c>
      <c r="H81" s="14"/>
      <c r="I81" s="14"/>
      <c r="J81" s="14"/>
      <c r="K81" s="14"/>
      <c r="L81" s="14"/>
    </row>
    <row r="82" spans="1:12">
      <c r="A82" s="14">
        <v>81</v>
      </c>
      <c r="B82" s="14">
        <v>178</v>
      </c>
      <c r="C82" s="14" t="s">
        <v>14</v>
      </c>
      <c r="D82" s="19">
        <v>26206</v>
      </c>
      <c r="E82" s="14" t="s">
        <v>3</v>
      </c>
      <c r="F82" s="14" t="s">
        <v>47</v>
      </c>
      <c r="G82" s="14" t="s">
        <v>62</v>
      </c>
      <c r="H82" s="14"/>
      <c r="I82" s="14"/>
      <c r="J82" s="14"/>
      <c r="K82" s="14"/>
      <c r="L82" s="14"/>
    </row>
    <row r="83" spans="1:12">
      <c r="A83" s="14">
        <v>82</v>
      </c>
      <c r="B83" s="14">
        <v>178</v>
      </c>
      <c r="C83" s="14" t="s">
        <v>14</v>
      </c>
      <c r="D83" s="19">
        <v>32656</v>
      </c>
      <c r="E83" s="14" t="s">
        <v>3</v>
      </c>
      <c r="F83" s="14" t="s">
        <v>45</v>
      </c>
      <c r="G83" s="14" t="s">
        <v>58</v>
      </c>
      <c r="H83" s="14"/>
      <c r="I83" s="14"/>
      <c r="J83" s="14"/>
      <c r="K83" s="14"/>
      <c r="L83" s="14"/>
    </row>
    <row r="84" spans="1:12">
      <c r="A84" s="14">
        <v>83</v>
      </c>
      <c r="B84" s="14">
        <v>179</v>
      </c>
      <c r="C84" s="14" t="s">
        <v>15</v>
      </c>
      <c r="D84" s="19">
        <v>24117</v>
      </c>
      <c r="E84" s="14" t="s">
        <v>3</v>
      </c>
      <c r="F84" s="14" t="s">
        <v>19</v>
      </c>
      <c r="G84" s="14" t="s">
        <v>58</v>
      </c>
      <c r="H84" s="14"/>
      <c r="I84" s="14"/>
      <c r="J84" s="14"/>
      <c r="K84" s="14"/>
      <c r="L84" s="14"/>
    </row>
    <row r="85" spans="1:12">
      <c r="A85" s="14">
        <v>84</v>
      </c>
      <c r="B85" s="14">
        <v>179</v>
      </c>
      <c r="C85" s="14" t="s">
        <v>15</v>
      </c>
      <c r="D85" s="19">
        <v>25256</v>
      </c>
      <c r="E85" s="14" t="s">
        <v>3</v>
      </c>
      <c r="F85" s="14" t="s">
        <v>40</v>
      </c>
      <c r="G85" s="14" t="s">
        <v>60</v>
      </c>
      <c r="H85" s="14"/>
      <c r="I85" s="14"/>
      <c r="J85" s="14"/>
      <c r="K85" s="14"/>
      <c r="L85" s="14"/>
    </row>
    <row r="86" spans="1:12">
      <c r="A86" s="14">
        <v>85</v>
      </c>
      <c r="B86" s="14">
        <v>179</v>
      </c>
      <c r="C86" s="14" t="s">
        <v>15</v>
      </c>
      <c r="D86" s="19">
        <v>29244</v>
      </c>
      <c r="E86" s="14" t="s">
        <v>3</v>
      </c>
      <c r="F86" s="14" t="s">
        <v>44</v>
      </c>
      <c r="G86" s="14" t="s">
        <v>82</v>
      </c>
      <c r="H86" s="14"/>
      <c r="I86" s="14"/>
      <c r="J86" s="14"/>
      <c r="K86" s="14"/>
      <c r="L86" s="14"/>
    </row>
    <row r="87" spans="1:12">
      <c r="A87" s="14">
        <v>86</v>
      </c>
      <c r="B87" s="14">
        <v>179</v>
      </c>
      <c r="C87" s="14" t="s">
        <v>15</v>
      </c>
      <c r="D87" s="19">
        <v>28061</v>
      </c>
      <c r="E87" s="14" t="s">
        <v>3</v>
      </c>
      <c r="F87" s="14" t="s">
        <v>39</v>
      </c>
      <c r="G87" s="14" t="s">
        <v>58</v>
      </c>
      <c r="H87" s="14"/>
      <c r="I87" s="14"/>
      <c r="J87" s="14"/>
      <c r="K87" s="14"/>
      <c r="L87" s="14"/>
    </row>
    <row r="88" spans="1:12">
      <c r="A88" s="14">
        <v>87</v>
      </c>
      <c r="B88" s="14">
        <v>179</v>
      </c>
      <c r="C88" s="14" t="s">
        <v>15</v>
      </c>
      <c r="D88" s="19">
        <v>28918</v>
      </c>
      <c r="E88" s="14" t="s">
        <v>3</v>
      </c>
      <c r="F88" s="14" t="s">
        <v>40</v>
      </c>
      <c r="G88" s="14" t="s">
        <v>82</v>
      </c>
      <c r="H88" s="14"/>
      <c r="I88" s="14"/>
      <c r="J88" s="14"/>
      <c r="K88" s="14"/>
      <c r="L88" s="14"/>
    </row>
    <row r="89" spans="1:12">
      <c r="A89" s="14">
        <v>88</v>
      </c>
      <c r="B89" s="14">
        <v>179</v>
      </c>
      <c r="C89" s="14" t="s">
        <v>15</v>
      </c>
      <c r="D89" s="19">
        <v>28574</v>
      </c>
      <c r="E89" s="14" t="s">
        <v>3</v>
      </c>
      <c r="F89" s="14" t="s">
        <v>22</v>
      </c>
      <c r="G89" s="14" t="s">
        <v>78</v>
      </c>
      <c r="H89" s="14"/>
      <c r="I89" s="14"/>
      <c r="J89" s="14"/>
      <c r="K89" s="14"/>
      <c r="L89" s="14"/>
    </row>
    <row r="90" spans="1:12">
      <c r="A90" s="14">
        <v>89</v>
      </c>
      <c r="B90" s="14">
        <v>179</v>
      </c>
      <c r="C90" s="14" t="s">
        <v>15</v>
      </c>
      <c r="D90" s="19">
        <v>33521</v>
      </c>
      <c r="E90" s="14" t="s">
        <v>3</v>
      </c>
      <c r="F90" s="14" t="s">
        <v>47</v>
      </c>
      <c r="G90" s="14" t="s">
        <v>82</v>
      </c>
      <c r="H90" s="14"/>
      <c r="I90" s="14"/>
      <c r="J90" s="14"/>
      <c r="K90" s="14"/>
      <c r="L90" s="14"/>
    </row>
    <row r="91" spans="1:12">
      <c r="A91" s="14">
        <v>90</v>
      </c>
      <c r="B91" s="14">
        <v>257</v>
      </c>
      <c r="C91" s="14" t="s">
        <v>110</v>
      </c>
      <c r="D91" s="19">
        <v>34437</v>
      </c>
      <c r="E91" s="14" t="s">
        <v>3</v>
      </c>
      <c r="F91" s="14" t="s">
        <v>22</v>
      </c>
      <c r="G91" s="14" t="s">
        <v>61</v>
      </c>
      <c r="H91" s="14"/>
      <c r="I91" s="14"/>
      <c r="J91" s="14"/>
      <c r="K91" s="14"/>
      <c r="L91" s="14"/>
    </row>
    <row r="92" spans="1:12">
      <c r="A92" s="14">
        <v>91</v>
      </c>
      <c r="B92" s="14">
        <v>259</v>
      </c>
      <c r="C92" s="14" t="s">
        <v>109</v>
      </c>
      <c r="D92" s="19">
        <v>27634</v>
      </c>
      <c r="E92" s="14" t="s">
        <v>3</v>
      </c>
      <c r="F92" s="14" t="s">
        <v>46</v>
      </c>
      <c r="G92" s="14" t="s">
        <v>58</v>
      </c>
      <c r="H92" s="14"/>
      <c r="I92" s="14"/>
      <c r="J92" s="14"/>
      <c r="K92" s="14"/>
      <c r="L92" s="14"/>
    </row>
    <row r="93" spans="1:12">
      <c r="A93" s="14">
        <v>92</v>
      </c>
      <c r="B93" s="14">
        <v>103</v>
      </c>
      <c r="C93" s="14" t="s">
        <v>10</v>
      </c>
      <c r="D93" s="19">
        <v>31476</v>
      </c>
      <c r="E93" s="14" t="s">
        <v>3</v>
      </c>
      <c r="F93" s="14" t="s">
        <v>40</v>
      </c>
      <c r="G93" s="14" t="s">
        <v>53</v>
      </c>
      <c r="H93" s="14"/>
      <c r="I93" s="14"/>
      <c r="J93" s="14"/>
      <c r="K93" s="14"/>
      <c r="L93" s="14"/>
    </row>
    <row r="94" spans="1:12">
      <c r="A94" s="14">
        <v>93</v>
      </c>
      <c r="B94" s="14">
        <v>259</v>
      </c>
      <c r="C94" s="14" t="s">
        <v>109</v>
      </c>
      <c r="D94" s="19">
        <v>25978</v>
      </c>
      <c r="E94" s="14" t="s">
        <v>3</v>
      </c>
      <c r="F94" s="14" t="s">
        <v>44</v>
      </c>
      <c r="G94" s="14" t="s">
        <v>62</v>
      </c>
      <c r="H94" s="14"/>
      <c r="I94" s="14"/>
      <c r="J94" s="14"/>
      <c r="K94" s="14"/>
      <c r="L94" s="14"/>
    </row>
    <row r="95" spans="1:12">
      <c r="A95" s="14">
        <v>94</v>
      </c>
      <c r="B95" s="14">
        <v>177</v>
      </c>
      <c r="C95" s="14" t="s">
        <v>13</v>
      </c>
      <c r="D95" s="19">
        <v>23627</v>
      </c>
      <c r="E95" s="14" t="s">
        <v>3</v>
      </c>
      <c r="F95" s="14" t="s">
        <v>46</v>
      </c>
      <c r="G95" s="14" t="s">
        <v>55</v>
      </c>
      <c r="H95" s="14"/>
      <c r="I95" s="14"/>
      <c r="J95" s="14"/>
      <c r="K95" s="14"/>
      <c r="L95" s="14"/>
    </row>
    <row r="96" spans="1:12">
      <c r="A96" s="14">
        <v>95</v>
      </c>
      <c r="B96" s="14">
        <v>257</v>
      </c>
      <c r="C96" s="14" t="s">
        <v>110</v>
      </c>
      <c r="D96" s="19">
        <v>27036</v>
      </c>
      <c r="E96" s="14" t="s">
        <v>3</v>
      </c>
      <c r="F96" s="14" t="s">
        <v>19</v>
      </c>
      <c r="G96" s="14" t="s">
        <v>52</v>
      </c>
      <c r="H96" s="14"/>
      <c r="I96" s="14"/>
      <c r="J96" s="14"/>
      <c r="K96" s="14"/>
      <c r="L96" s="14"/>
    </row>
    <row r="97" spans="1:12">
      <c r="A97" s="14">
        <v>96</v>
      </c>
      <c r="B97" s="14">
        <v>103</v>
      </c>
      <c r="C97" s="14" t="s">
        <v>10</v>
      </c>
      <c r="D97" s="19">
        <v>19028</v>
      </c>
      <c r="E97" s="14" t="s">
        <v>3</v>
      </c>
      <c r="F97" s="14" t="s">
        <v>44</v>
      </c>
      <c r="G97" s="14" t="s">
        <v>55</v>
      </c>
      <c r="H97" s="14"/>
      <c r="I97" s="14"/>
      <c r="J97" s="14"/>
      <c r="K97" s="14"/>
      <c r="L97" s="14"/>
    </row>
    <row r="98" spans="1:12">
      <c r="A98" s="14">
        <v>97</v>
      </c>
      <c r="B98" s="14">
        <v>177</v>
      </c>
      <c r="C98" s="14" t="s">
        <v>13</v>
      </c>
      <c r="D98" s="19">
        <v>25208</v>
      </c>
      <c r="E98" s="14" t="s">
        <v>3</v>
      </c>
      <c r="F98" s="14" t="s">
        <v>19</v>
      </c>
      <c r="G98" s="14" t="s">
        <v>59</v>
      </c>
      <c r="H98" s="14"/>
      <c r="I98" s="14"/>
      <c r="J98" s="14"/>
      <c r="K98" s="14"/>
      <c r="L98" s="14"/>
    </row>
    <row r="99" spans="1:12">
      <c r="A99" s="14">
        <v>98</v>
      </c>
      <c r="B99" s="14">
        <v>177</v>
      </c>
      <c r="C99" s="14" t="s">
        <v>13</v>
      </c>
      <c r="D99" s="19">
        <v>29075</v>
      </c>
      <c r="E99" s="14" t="s">
        <v>3</v>
      </c>
      <c r="F99" s="14" t="s">
        <v>48</v>
      </c>
      <c r="G99" s="14" t="s">
        <v>82</v>
      </c>
      <c r="H99" s="14"/>
      <c r="I99" s="14"/>
      <c r="J99" s="14"/>
      <c r="K99" s="14"/>
      <c r="L99" s="14"/>
    </row>
    <row r="100" spans="1:12">
      <c r="A100" s="14">
        <v>99</v>
      </c>
      <c r="B100" s="14">
        <v>96</v>
      </c>
      <c r="C100" s="14" t="s">
        <v>9</v>
      </c>
      <c r="D100" s="19">
        <v>30780</v>
      </c>
      <c r="E100" s="14" t="s">
        <v>3</v>
      </c>
      <c r="F100" s="14" t="s">
        <v>22</v>
      </c>
      <c r="G100" s="14" t="s">
        <v>51</v>
      </c>
      <c r="H100" s="14"/>
      <c r="I100" s="14"/>
      <c r="J100" s="14"/>
      <c r="K100" s="14"/>
      <c r="L100" s="14"/>
    </row>
    <row r="101" spans="1:12">
      <c r="A101" s="14">
        <v>100</v>
      </c>
      <c r="B101" s="14">
        <v>175</v>
      </c>
      <c r="C101" s="14" t="s">
        <v>11</v>
      </c>
      <c r="D101" s="19">
        <v>29120</v>
      </c>
      <c r="E101" s="14" t="s">
        <v>3</v>
      </c>
      <c r="F101" s="14" t="s">
        <v>46</v>
      </c>
      <c r="G101" s="14" t="s">
        <v>82</v>
      </c>
      <c r="H101" s="14"/>
      <c r="I101" s="14"/>
      <c r="J101" s="14"/>
      <c r="K101" s="14"/>
      <c r="L101" s="14"/>
    </row>
    <row r="102" spans="1:12">
      <c r="A102" s="14">
        <v>101</v>
      </c>
      <c r="B102" s="14">
        <v>103</v>
      </c>
      <c r="C102" s="14" t="s">
        <v>10</v>
      </c>
      <c r="D102" s="19">
        <v>23955</v>
      </c>
      <c r="E102" s="14" t="s">
        <v>3</v>
      </c>
      <c r="F102" s="14" t="s">
        <v>48</v>
      </c>
      <c r="G102" s="14" t="s">
        <v>58</v>
      </c>
      <c r="H102" s="14"/>
      <c r="I102" s="14"/>
      <c r="J102" s="14"/>
      <c r="K102" s="14"/>
      <c r="L102" s="14"/>
    </row>
    <row r="103" spans="1:12">
      <c r="A103" s="14">
        <v>102</v>
      </c>
      <c r="B103" s="14">
        <v>96</v>
      </c>
      <c r="C103" s="14" t="s">
        <v>9</v>
      </c>
      <c r="D103" s="19">
        <v>30030</v>
      </c>
      <c r="E103" s="14" t="s">
        <v>3</v>
      </c>
      <c r="F103" s="14" t="s">
        <v>40</v>
      </c>
      <c r="G103" s="14" t="s">
        <v>61</v>
      </c>
      <c r="H103" s="14"/>
      <c r="I103" s="14"/>
      <c r="J103" s="14"/>
      <c r="K103" s="14"/>
      <c r="L103" s="14"/>
    </row>
    <row r="104" spans="1:12">
      <c r="A104" s="14">
        <v>103</v>
      </c>
      <c r="B104" s="14">
        <v>96</v>
      </c>
      <c r="C104" s="14" t="s">
        <v>9</v>
      </c>
      <c r="D104" s="19">
        <v>23777</v>
      </c>
      <c r="E104" s="14" t="s">
        <v>3</v>
      </c>
      <c r="F104" s="14" t="s">
        <v>44</v>
      </c>
      <c r="G104" s="14" t="s">
        <v>58</v>
      </c>
      <c r="H104" s="14"/>
      <c r="I104" s="14"/>
      <c r="J104" s="14"/>
      <c r="K104" s="14"/>
      <c r="L104" s="14"/>
    </row>
    <row r="105" spans="1:12">
      <c r="A105" s="14">
        <v>104</v>
      </c>
      <c r="B105" s="14">
        <v>177</v>
      </c>
      <c r="C105" s="14" t="s">
        <v>13</v>
      </c>
      <c r="D105" s="19">
        <v>20318</v>
      </c>
      <c r="E105" s="14" t="s">
        <v>3</v>
      </c>
      <c r="F105" s="14" t="s">
        <v>48</v>
      </c>
      <c r="G105" s="14" t="s">
        <v>82</v>
      </c>
      <c r="H105" s="14"/>
      <c r="I105" s="14"/>
      <c r="J105" s="14"/>
      <c r="K105" s="14"/>
      <c r="L105" s="14"/>
    </row>
    <row r="106" spans="1:12">
      <c r="A106" s="14">
        <v>105</v>
      </c>
      <c r="B106" s="14">
        <v>259</v>
      </c>
      <c r="C106" s="14" t="s">
        <v>109</v>
      </c>
      <c r="D106" s="19">
        <v>26319</v>
      </c>
      <c r="E106" s="14" t="s">
        <v>3</v>
      </c>
      <c r="F106" s="14" t="s">
        <v>44</v>
      </c>
      <c r="G106" s="14" t="s">
        <v>62</v>
      </c>
      <c r="H106" s="14"/>
      <c r="I106" s="14"/>
      <c r="J106" s="14"/>
      <c r="K106" s="14"/>
      <c r="L106" s="14"/>
    </row>
    <row r="107" spans="1:12">
      <c r="A107" s="14">
        <v>106</v>
      </c>
      <c r="B107" s="14">
        <v>179</v>
      </c>
      <c r="C107" s="14" t="s">
        <v>15</v>
      </c>
      <c r="D107" s="19">
        <v>22036</v>
      </c>
      <c r="E107" s="14" t="s">
        <v>3</v>
      </c>
      <c r="F107" s="14" t="s">
        <v>41</v>
      </c>
      <c r="G107" s="14" t="s">
        <v>51</v>
      </c>
      <c r="H107" s="14"/>
      <c r="I107" s="14"/>
      <c r="J107" s="14"/>
      <c r="K107" s="14"/>
      <c r="L107" s="14"/>
    </row>
    <row r="108" spans="1:12">
      <c r="A108" s="14">
        <v>107</v>
      </c>
      <c r="B108" s="14">
        <v>178</v>
      </c>
      <c r="C108" s="14" t="s">
        <v>14</v>
      </c>
      <c r="D108" s="19">
        <v>29596</v>
      </c>
      <c r="E108" s="14" t="s">
        <v>3</v>
      </c>
      <c r="F108" s="14" t="s">
        <v>19</v>
      </c>
      <c r="G108" s="14" t="s">
        <v>59</v>
      </c>
      <c r="H108" s="14"/>
      <c r="I108" s="14"/>
      <c r="J108" s="14"/>
      <c r="K108" s="14"/>
      <c r="L108" s="14"/>
    </row>
    <row r="109" spans="1:12">
      <c r="A109" s="14">
        <v>108</v>
      </c>
      <c r="B109" s="14">
        <v>177</v>
      </c>
      <c r="C109" s="14" t="s">
        <v>13</v>
      </c>
      <c r="D109" s="19">
        <v>19116</v>
      </c>
      <c r="E109" s="14" t="s">
        <v>3</v>
      </c>
      <c r="F109" s="14" t="s">
        <v>41</v>
      </c>
      <c r="G109" s="14" t="s">
        <v>55</v>
      </c>
      <c r="H109" s="14"/>
      <c r="I109" s="14"/>
      <c r="J109" s="14"/>
      <c r="K109" s="14"/>
      <c r="L109" s="14"/>
    </row>
    <row r="110" spans="1:12">
      <c r="A110" s="14">
        <v>109</v>
      </c>
      <c r="B110" s="14">
        <v>96</v>
      </c>
      <c r="C110" s="14" t="s">
        <v>9</v>
      </c>
      <c r="D110" s="19">
        <v>21602</v>
      </c>
      <c r="E110" s="14" t="s">
        <v>3</v>
      </c>
      <c r="F110" s="14" t="s">
        <v>40</v>
      </c>
      <c r="G110" s="14" t="s">
        <v>62</v>
      </c>
      <c r="H110" s="14"/>
      <c r="I110" s="14"/>
      <c r="J110" s="14"/>
      <c r="K110" s="14"/>
      <c r="L110" s="14"/>
    </row>
    <row r="111" spans="1:12">
      <c r="A111" s="14">
        <v>110</v>
      </c>
      <c r="B111" s="14">
        <v>96</v>
      </c>
      <c r="C111" s="14" t="s">
        <v>9</v>
      </c>
      <c r="D111" s="19">
        <v>24549</v>
      </c>
      <c r="E111" s="14" t="s">
        <v>3</v>
      </c>
      <c r="F111" s="14" t="s">
        <v>40</v>
      </c>
      <c r="G111" s="14" t="s">
        <v>82</v>
      </c>
      <c r="H111" s="14"/>
      <c r="I111" s="14"/>
      <c r="J111" s="14"/>
      <c r="K111" s="14"/>
      <c r="L111" s="14"/>
    </row>
    <row r="112" spans="1:12">
      <c r="A112" s="14">
        <v>111</v>
      </c>
      <c r="B112" s="14">
        <v>178</v>
      </c>
      <c r="C112" s="14" t="s">
        <v>14</v>
      </c>
      <c r="D112" s="19">
        <v>26556</v>
      </c>
      <c r="E112" s="14" t="s">
        <v>3</v>
      </c>
      <c r="F112" s="14" t="s">
        <v>46</v>
      </c>
      <c r="G112" s="14" t="s">
        <v>51</v>
      </c>
      <c r="H112" s="14"/>
      <c r="I112" s="14"/>
      <c r="J112" s="14"/>
      <c r="K112" s="14"/>
      <c r="L112" s="14"/>
    </row>
    <row r="113" spans="1:12">
      <c r="A113" s="14">
        <v>112</v>
      </c>
      <c r="B113" s="14">
        <v>176</v>
      </c>
      <c r="C113" s="14" t="s">
        <v>12</v>
      </c>
      <c r="D113" s="19">
        <v>27680</v>
      </c>
      <c r="E113" s="14" t="s">
        <v>3</v>
      </c>
      <c r="F113" s="14" t="s">
        <v>47</v>
      </c>
      <c r="G113" s="14" t="s">
        <v>58</v>
      </c>
      <c r="H113" s="14"/>
      <c r="I113" s="14"/>
      <c r="J113" s="14"/>
      <c r="K113" s="14"/>
      <c r="L113" s="14"/>
    </row>
    <row r="114" spans="1:12">
      <c r="A114" s="14">
        <v>113</v>
      </c>
      <c r="B114" s="14">
        <v>178</v>
      </c>
      <c r="C114" s="14" t="s">
        <v>14</v>
      </c>
      <c r="D114" s="19">
        <v>31556</v>
      </c>
      <c r="E114" s="14" t="s">
        <v>3</v>
      </c>
      <c r="F114" s="14" t="s">
        <v>45</v>
      </c>
      <c r="G114" s="14" t="s">
        <v>53</v>
      </c>
      <c r="H114" s="14"/>
      <c r="I114" s="14"/>
      <c r="J114" s="14"/>
      <c r="K114" s="14"/>
      <c r="L114" s="14"/>
    </row>
    <row r="115" spans="1:12">
      <c r="A115" s="14">
        <v>114</v>
      </c>
      <c r="B115" s="14">
        <v>177</v>
      </c>
      <c r="C115" s="14" t="s">
        <v>13</v>
      </c>
      <c r="D115" s="19">
        <v>21142</v>
      </c>
      <c r="E115" s="14" t="s">
        <v>3</v>
      </c>
      <c r="F115" s="14" t="s">
        <v>39</v>
      </c>
      <c r="G115" s="14" t="s">
        <v>60</v>
      </c>
      <c r="H115" s="14"/>
      <c r="I115" s="14"/>
      <c r="J115" s="14"/>
      <c r="K115" s="14"/>
      <c r="L115" s="14"/>
    </row>
    <row r="116" spans="1:12">
      <c r="A116" s="14">
        <v>115</v>
      </c>
      <c r="B116" s="14">
        <v>176</v>
      </c>
      <c r="C116" s="14" t="s">
        <v>12</v>
      </c>
      <c r="D116" s="19">
        <v>25569</v>
      </c>
      <c r="E116" s="14" t="s">
        <v>3</v>
      </c>
      <c r="F116" s="14" t="s">
        <v>19</v>
      </c>
      <c r="G116" s="14" t="s">
        <v>60</v>
      </c>
      <c r="H116" s="14"/>
      <c r="I116" s="14"/>
      <c r="J116" s="14"/>
      <c r="K116" s="14"/>
      <c r="L116" s="14"/>
    </row>
    <row r="117" spans="1:12">
      <c r="A117" s="14">
        <v>116</v>
      </c>
      <c r="B117" s="14">
        <v>96</v>
      </c>
      <c r="C117" s="14" t="s">
        <v>9</v>
      </c>
      <c r="D117" s="19">
        <v>31174</v>
      </c>
      <c r="E117" s="14" t="s">
        <v>3</v>
      </c>
      <c r="F117" s="14" t="s">
        <v>41</v>
      </c>
      <c r="G117" s="14" t="s">
        <v>52</v>
      </c>
      <c r="H117" s="14"/>
      <c r="I117" s="14"/>
      <c r="J117" s="14"/>
      <c r="K117" s="14"/>
      <c r="L117" s="14"/>
    </row>
    <row r="118" spans="1:12">
      <c r="A118" s="14">
        <v>117</v>
      </c>
      <c r="B118" s="14">
        <v>259</v>
      </c>
      <c r="C118" s="14" t="s">
        <v>109</v>
      </c>
      <c r="D118" s="19">
        <v>22721</v>
      </c>
      <c r="E118" s="14" t="s">
        <v>3</v>
      </c>
      <c r="F118" s="14" t="s">
        <v>40</v>
      </c>
      <c r="G118" s="14" t="s">
        <v>53</v>
      </c>
      <c r="H118" s="14"/>
      <c r="I118" s="14"/>
      <c r="J118" s="14"/>
      <c r="K118" s="14"/>
      <c r="L118" s="14"/>
    </row>
    <row r="119" spans="1:12">
      <c r="A119" s="14">
        <v>118</v>
      </c>
      <c r="B119" s="14">
        <v>96</v>
      </c>
      <c r="C119" s="14" t="s">
        <v>9</v>
      </c>
      <c r="D119" s="19">
        <v>23639</v>
      </c>
      <c r="E119" s="14" t="s">
        <v>3</v>
      </c>
      <c r="F119" s="14" t="s">
        <v>46</v>
      </c>
      <c r="G119" s="14" t="s">
        <v>55</v>
      </c>
      <c r="H119" s="14"/>
      <c r="I119" s="14"/>
      <c r="J119" s="14"/>
      <c r="K119" s="14"/>
      <c r="L119" s="14"/>
    </row>
    <row r="120" spans="1:12">
      <c r="A120" s="14">
        <v>119</v>
      </c>
      <c r="B120" s="14">
        <v>176</v>
      </c>
      <c r="C120" s="14" t="s">
        <v>12</v>
      </c>
      <c r="D120" s="19">
        <v>26787</v>
      </c>
      <c r="E120" s="14" t="s">
        <v>3</v>
      </c>
      <c r="F120" s="14" t="s">
        <v>41</v>
      </c>
      <c r="G120" s="14" t="s">
        <v>52</v>
      </c>
      <c r="H120" s="14"/>
      <c r="I120" s="14"/>
      <c r="J120" s="14"/>
      <c r="K120" s="14"/>
      <c r="L120" s="14"/>
    </row>
    <row r="121" spans="1:12">
      <c r="A121" s="14">
        <v>120</v>
      </c>
      <c r="B121" s="14">
        <v>179</v>
      </c>
      <c r="C121" s="14" t="s">
        <v>15</v>
      </c>
      <c r="D121" s="19">
        <v>33511</v>
      </c>
      <c r="E121" s="14" t="s">
        <v>3</v>
      </c>
      <c r="F121" s="14" t="s">
        <v>47</v>
      </c>
      <c r="G121" s="14" t="s">
        <v>82</v>
      </c>
      <c r="H121" s="14"/>
      <c r="I121" s="14"/>
      <c r="J121" s="14"/>
      <c r="K121" s="14"/>
      <c r="L121" s="14"/>
    </row>
    <row r="122" spans="1:12">
      <c r="A122" s="14">
        <v>121</v>
      </c>
      <c r="B122" s="14">
        <v>257</v>
      </c>
      <c r="C122" s="14" t="s">
        <v>110</v>
      </c>
      <c r="D122" s="19">
        <v>23895</v>
      </c>
      <c r="E122" s="14" t="s">
        <v>3</v>
      </c>
      <c r="F122" s="14" t="s">
        <v>45</v>
      </c>
      <c r="G122" s="14" t="s">
        <v>58</v>
      </c>
      <c r="H122" s="14"/>
      <c r="I122" s="14"/>
      <c r="J122" s="14"/>
      <c r="K122" s="14"/>
      <c r="L122" s="14"/>
    </row>
    <row r="123" spans="1:12">
      <c r="A123" s="14">
        <v>122</v>
      </c>
      <c r="B123" s="14">
        <v>259</v>
      </c>
      <c r="C123" s="14" t="s">
        <v>109</v>
      </c>
      <c r="D123" s="19">
        <v>24025</v>
      </c>
      <c r="E123" s="14" t="s">
        <v>3</v>
      </c>
      <c r="F123" s="14" t="s">
        <v>47</v>
      </c>
      <c r="G123" s="14" t="s">
        <v>58</v>
      </c>
      <c r="H123" s="14"/>
      <c r="I123" s="14"/>
      <c r="J123" s="14"/>
      <c r="K123" s="14"/>
      <c r="L123" s="14"/>
    </row>
    <row r="124" spans="1:12">
      <c r="A124" s="14">
        <v>123</v>
      </c>
      <c r="B124" s="14">
        <v>96</v>
      </c>
      <c r="C124" s="14" t="s">
        <v>9</v>
      </c>
      <c r="D124" s="19">
        <v>30658</v>
      </c>
      <c r="E124" s="14" t="s">
        <v>3</v>
      </c>
      <c r="F124" s="14" t="s">
        <v>43</v>
      </c>
      <c r="G124" s="14" t="s">
        <v>62</v>
      </c>
      <c r="H124" s="14"/>
      <c r="I124" s="14"/>
      <c r="J124" s="14"/>
      <c r="K124" s="14"/>
      <c r="L124" s="14"/>
    </row>
    <row r="125" spans="1:12">
      <c r="A125" s="14">
        <v>124</v>
      </c>
      <c r="B125" s="14">
        <v>176</v>
      </c>
      <c r="C125" s="14" t="s">
        <v>12</v>
      </c>
      <c r="D125" s="19">
        <v>23881</v>
      </c>
      <c r="E125" s="14" t="s">
        <v>3</v>
      </c>
      <c r="F125" s="14" t="s">
        <v>41</v>
      </c>
      <c r="G125" s="14" t="s">
        <v>58</v>
      </c>
      <c r="H125" s="14"/>
      <c r="I125" s="14"/>
      <c r="J125" s="14"/>
      <c r="K125" s="14"/>
      <c r="L125" s="14"/>
    </row>
    <row r="126" spans="1:12">
      <c r="A126" s="14">
        <v>125</v>
      </c>
      <c r="B126" s="14">
        <v>96</v>
      </c>
      <c r="C126" s="14" t="s">
        <v>9</v>
      </c>
      <c r="D126" s="19">
        <v>30204</v>
      </c>
      <c r="E126" s="14" t="s">
        <v>3</v>
      </c>
      <c r="F126" s="14" t="s">
        <v>46</v>
      </c>
      <c r="G126" s="14" t="s">
        <v>61</v>
      </c>
      <c r="H126" s="14"/>
      <c r="I126" s="14"/>
      <c r="J126" s="14"/>
      <c r="K126" s="14"/>
      <c r="L126" s="14"/>
    </row>
    <row r="127" spans="1:12">
      <c r="A127" s="14">
        <v>126</v>
      </c>
      <c r="B127" s="14">
        <v>177</v>
      </c>
      <c r="C127" s="14" t="s">
        <v>13</v>
      </c>
      <c r="D127" s="19">
        <v>24190</v>
      </c>
      <c r="E127" s="14" t="s">
        <v>3</v>
      </c>
      <c r="F127" s="14" t="s">
        <v>22</v>
      </c>
      <c r="G127" s="14" t="s">
        <v>78</v>
      </c>
      <c r="H127" s="14"/>
      <c r="I127" s="14"/>
      <c r="J127" s="14"/>
      <c r="K127" s="14"/>
      <c r="L127" s="14"/>
    </row>
    <row r="128" spans="1:12">
      <c r="A128" s="14">
        <v>127</v>
      </c>
      <c r="B128" s="14">
        <v>179</v>
      </c>
      <c r="C128" s="14" t="s">
        <v>15</v>
      </c>
      <c r="D128" s="19">
        <v>28112</v>
      </c>
      <c r="E128" s="14" t="s">
        <v>3</v>
      </c>
      <c r="F128" s="14" t="s">
        <v>43</v>
      </c>
      <c r="G128" s="14" t="s">
        <v>58</v>
      </c>
      <c r="H128" s="14"/>
      <c r="I128" s="14"/>
      <c r="J128" s="14"/>
      <c r="K128" s="14"/>
      <c r="L128" s="14"/>
    </row>
    <row r="129" spans="1:12">
      <c r="A129" s="14">
        <v>128</v>
      </c>
      <c r="B129" s="14">
        <v>177</v>
      </c>
      <c r="C129" s="14" t="s">
        <v>13</v>
      </c>
      <c r="D129" s="19">
        <v>22282</v>
      </c>
      <c r="E129" s="14" t="s">
        <v>4</v>
      </c>
      <c r="F129" s="14" t="s">
        <v>19</v>
      </c>
      <c r="G129" s="14" t="s">
        <v>51</v>
      </c>
      <c r="H129" s="14"/>
      <c r="I129" s="14"/>
      <c r="J129" s="14"/>
      <c r="K129" s="14"/>
      <c r="L129" s="14"/>
    </row>
    <row r="130" spans="1:12">
      <c r="A130" s="14">
        <v>129</v>
      </c>
      <c r="B130" s="14">
        <v>177</v>
      </c>
      <c r="C130" s="14" t="s">
        <v>13</v>
      </c>
      <c r="D130" s="19">
        <v>26941</v>
      </c>
      <c r="E130" s="14" t="s">
        <v>3</v>
      </c>
      <c r="F130" s="14" t="s">
        <v>47</v>
      </c>
      <c r="G130" s="14" t="s">
        <v>52</v>
      </c>
      <c r="H130" s="14"/>
      <c r="I130" s="14"/>
      <c r="J130" s="14"/>
      <c r="K130" s="14"/>
      <c r="L130" s="14"/>
    </row>
    <row r="131" spans="1:12">
      <c r="A131" s="14">
        <v>130</v>
      </c>
      <c r="B131" s="14">
        <v>259</v>
      </c>
      <c r="C131" s="14" t="s">
        <v>109</v>
      </c>
      <c r="D131" s="19">
        <v>30482</v>
      </c>
      <c r="E131" s="14" t="s">
        <v>3</v>
      </c>
      <c r="F131" s="14" t="s">
        <v>45</v>
      </c>
      <c r="G131" s="14" t="s">
        <v>62</v>
      </c>
      <c r="H131" s="14"/>
      <c r="I131" s="14"/>
      <c r="J131" s="14"/>
      <c r="K131" s="14"/>
      <c r="L131" s="14"/>
    </row>
    <row r="132" spans="1:12">
      <c r="A132" s="14">
        <v>131</v>
      </c>
      <c r="B132" s="14">
        <v>178</v>
      </c>
      <c r="C132" s="14" t="s">
        <v>14</v>
      </c>
      <c r="D132" s="19">
        <v>29659</v>
      </c>
      <c r="E132" s="14" t="s">
        <v>3</v>
      </c>
      <c r="F132" s="14" t="s">
        <v>40</v>
      </c>
      <c r="G132" s="14" t="s">
        <v>60</v>
      </c>
      <c r="H132" s="14"/>
      <c r="I132" s="14"/>
      <c r="J132" s="14"/>
      <c r="K132" s="14"/>
      <c r="L132" s="14"/>
    </row>
    <row r="133" spans="1:12">
      <c r="A133" s="14">
        <v>132</v>
      </c>
      <c r="B133" s="14">
        <v>178</v>
      </c>
      <c r="C133" s="14" t="s">
        <v>14</v>
      </c>
      <c r="D133" s="19">
        <v>33798</v>
      </c>
      <c r="E133" s="14" t="s">
        <v>3</v>
      </c>
      <c r="F133" s="14" t="s">
        <v>42</v>
      </c>
      <c r="G133" s="14" t="s">
        <v>60</v>
      </c>
      <c r="H133" s="14"/>
      <c r="I133" s="14"/>
      <c r="J133" s="14"/>
      <c r="K133" s="14"/>
      <c r="L133" s="14"/>
    </row>
    <row r="134" spans="1:12">
      <c r="A134" s="14">
        <v>133</v>
      </c>
      <c r="B134" s="14">
        <v>177</v>
      </c>
      <c r="C134" s="14" t="s">
        <v>13</v>
      </c>
      <c r="D134" s="19">
        <v>30024</v>
      </c>
      <c r="E134" s="14" t="s">
        <v>3</v>
      </c>
      <c r="F134" s="14" t="s">
        <v>40</v>
      </c>
      <c r="G134" s="14" t="s">
        <v>61</v>
      </c>
      <c r="H134" s="14"/>
      <c r="I134" s="14"/>
      <c r="J134" s="14"/>
      <c r="K134" s="14"/>
      <c r="L134" s="14"/>
    </row>
    <row r="135" spans="1:12">
      <c r="A135" s="14">
        <v>134</v>
      </c>
      <c r="B135" s="14">
        <v>178</v>
      </c>
      <c r="C135" s="14" t="s">
        <v>14</v>
      </c>
      <c r="D135" s="19">
        <v>31797</v>
      </c>
      <c r="E135" s="14" t="s">
        <v>3</v>
      </c>
      <c r="F135" s="14" t="s">
        <v>19</v>
      </c>
      <c r="G135" s="14" t="s">
        <v>53</v>
      </c>
      <c r="H135" s="14"/>
      <c r="I135" s="14"/>
      <c r="J135" s="14"/>
      <c r="K135" s="14"/>
      <c r="L135" s="14"/>
    </row>
    <row r="136" spans="1:12">
      <c r="A136" s="14">
        <v>135</v>
      </c>
      <c r="B136" s="14">
        <v>179</v>
      </c>
      <c r="C136" s="14" t="s">
        <v>15</v>
      </c>
      <c r="D136" s="19">
        <v>32234</v>
      </c>
      <c r="E136" s="14" t="s">
        <v>3</v>
      </c>
      <c r="F136" s="14" t="s">
        <v>22</v>
      </c>
      <c r="G136" s="14" t="s">
        <v>55</v>
      </c>
      <c r="H136" s="14"/>
      <c r="I136" s="14"/>
      <c r="J136" s="14"/>
      <c r="K136" s="14"/>
      <c r="L136" s="14"/>
    </row>
    <row r="137" spans="1:12">
      <c r="A137" s="14">
        <v>136</v>
      </c>
      <c r="B137" s="14">
        <v>259</v>
      </c>
      <c r="C137" s="14" t="s">
        <v>109</v>
      </c>
      <c r="D137" s="19">
        <v>24089</v>
      </c>
      <c r="E137" s="14" t="s">
        <v>3</v>
      </c>
      <c r="F137" s="14" t="s">
        <v>43</v>
      </c>
      <c r="G137" s="14" t="s">
        <v>58</v>
      </c>
      <c r="H137" s="14"/>
      <c r="I137" s="14"/>
      <c r="J137" s="14"/>
      <c r="K137" s="14"/>
      <c r="L137" s="14"/>
    </row>
    <row r="138" spans="1:12">
      <c r="A138" s="14">
        <v>137</v>
      </c>
      <c r="B138" s="14">
        <v>177</v>
      </c>
      <c r="C138" s="14" t="s">
        <v>13</v>
      </c>
      <c r="D138" s="19">
        <v>26043</v>
      </c>
      <c r="E138" s="14" t="s">
        <v>3</v>
      </c>
      <c r="F138" s="14" t="s">
        <v>22</v>
      </c>
      <c r="G138" s="14" t="s">
        <v>62</v>
      </c>
      <c r="H138" s="14"/>
      <c r="I138" s="14"/>
      <c r="J138" s="14"/>
      <c r="K138" s="14"/>
      <c r="L138" s="14"/>
    </row>
    <row r="139" spans="1:12">
      <c r="A139" s="14">
        <v>138</v>
      </c>
      <c r="B139" s="14">
        <v>259</v>
      </c>
      <c r="C139" s="14" t="s">
        <v>109</v>
      </c>
      <c r="D139" s="19">
        <v>16966</v>
      </c>
      <c r="E139" s="14" t="s">
        <v>4</v>
      </c>
      <c r="F139" s="14" t="s">
        <v>45</v>
      </c>
      <c r="G139" s="14" t="s">
        <v>61</v>
      </c>
      <c r="H139" s="14"/>
      <c r="I139" s="14"/>
      <c r="J139" s="14"/>
      <c r="K139" s="14"/>
      <c r="L139" s="14"/>
    </row>
    <row r="140" spans="1:12">
      <c r="A140" s="14">
        <v>139</v>
      </c>
      <c r="B140" s="14">
        <v>103</v>
      </c>
      <c r="C140" s="14" t="s">
        <v>10</v>
      </c>
      <c r="D140" s="19">
        <v>31512</v>
      </c>
      <c r="E140" s="14" t="s">
        <v>3</v>
      </c>
      <c r="F140" s="14" t="s">
        <v>22</v>
      </c>
      <c r="G140" s="14" t="s">
        <v>53</v>
      </c>
      <c r="H140" s="14"/>
      <c r="I140" s="14"/>
      <c r="J140" s="14"/>
      <c r="K140" s="14"/>
      <c r="L140" s="14"/>
    </row>
    <row r="141" spans="1:12">
      <c r="A141" s="14">
        <v>140</v>
      </c>
      <c r="B141" s="14">
        <v>178</v>
      </c>
      <c r="C141" s="14" t="s">
        <v>14</v>
      </c>
      <c r="D141" s="19">
        <v>26274</v>
      </c>
      <c r="E141" s="14" t="s">
        <v>3</v>
      </c>
      <c r="F141" s="14" t="s">
        <v>43</v>
      </c>
      <c r="G141" s="14" t="s">
        <v>62</v>
      </c>
      <c r="H141" s="14"/>
      <c r="I141" s="14"/>
      <c r="J141" s="14"/>
      <c r="K141" s="14"/>
      <c r="L141" s="14"/>
    </row>
    <row r="142" spans="1:12">
      <c r="A142" s="14">
        <v>141</v>
      </c>
      <c r="B142" s="14">
        <v>176</v>
      </c>
      <c r="C142" s="14" t="s">
        <v>12</v>
      </c>
      <c r="D142" s="19">
        <v>26942</v>
      </c>
      <c r="E142" s="14" t="s">
        <v>4</v>
      </c>
      <c r="F142" s="14" t="s">
        <v>47</v>
      </c>
      <c r="G142" s="14" t="s">
        <v>52</v>
      </c>
      <c r="H142" s="14"/>
      <c r="I142" s="14"/>
      <c r="J142" s="14"/>
      <c r="K142" s="14"/>
      <c r="L142" s="14"/>
    </row>
    <row r="143" spans="1:12">
      <c r="A143" s="14">
        <v>142</v>
      </c>
      <c r="B143" s="14">
        <v>179</v>
      </c>
      <c r="C143" s="14" t="s">
        <v>15</v>
      </c>
      <c r="D143" s="19">
        <v>22293</v>
      </c>
      <c r="E143" s="14" t="s">
        <v>4</v>
      </c>
      <c r="F143" s="14" t="s">
        <v>19</v>
      </c>
      <c r="G143" s="14" t="s">
        <v>51</v>
      </c>
      <c r="H143" s="14"/>
      <c r="I143" s="14"/>
      <c r="J143" s="14"/>
      <c r="K143" s="14"/>
      <c r="L143" s="14"/>
    </row>
    <row r="144" spans="1:12">
      <c r="A144" s="14">
        <v>143</v>
      </c>
      <c r="B144" s="14">
        <v>96</v>
      </c>
      <c r="C144" s="14" t="s">
        <v>9</v>
      </c>
      <c r="D144" s="19">
        <v>23556</v>
      </c>
      <c r="E144" s="14" t="s">
        <v>3</v>
      </c>
      <c r="F144" s="14" t="s">
        <v>42</v>
      </c>
      <c r="G144" s="14" t="s">
        <v>55</v>
      </c>
      <c r="H144" s="14"/>
      <c r="I144" s="14"/>
      <c r="J144" s="14"/>
      <c r="K144" s="14"/>
      <c r="L144" s="14"/>
    </row>
    <row r="145" spans="1:12">
      <c r="A145" s="14">
        <v>144</v>
      </c>
      <c r="B145" s="14">
        <v>96</v>
      </c>
      <c r="C145" s="14" t="s">
        <v>9</v>
      </c>
      <c r="D145" s="19">
        <v>27467</v>
      </c>
      <c r="E145" s="14" t="s">
        <v>3</v>
      </c>
      <c r="F145" s="14" t="s">
        <v>40</v>
      </c>
      <c r="G145" s="14" t="s">
        <v>58</v>
      </c>
      <c r="H145" s="14"/>
      <c r="I145" s="14"/>
      <c r="J145" s="14"/>
      <c r="K145" s="14"/>
      <c r="L145" s="14"/>
    </row>
    <row r="146" spans="1:12">
      <c r="A146" s="14">
        <v>145</v>
      </c>
      <c r="B146" s="14">
        <v>175</v>
      </c>
      <c r="C146" s="14" t="s">
        <v>11</v>
      </c>
      <c r="D146" s="19">
        <v>21765</v>
      </c>
      <c r="E146" s="14" t="s">
        <v>3</v>
      </c>
      <c r="F146" s="14" t="s">
        <v>48</v>
      </c>
      <c r="G146" s="14" t="s">
        <v>62</v>
      </c>
      <c r="H146" s="14"/>
      <c r="I146" s="14"/>
      <c r="J146" s="14"/>
      <c r="K146" s="14"/>
      <c r="L146" s="14"/>
    </row>
    <row r="147" spans="1:12">
      <c r="A147" s="14">
        <v>146</v>
      </c>
      <c r="B147" s="14">
        <v>96</v>
      </c>
      <c r="C147" s="14" t="s">
        <v>9</v>
      </c>
      <c r="D147" s="19">
        <v>30845</v>
      </c>
      <c r="E147" s="14" t="s">
        <v>3</v>
      </c>
      <c r="F147" s="14" t="s">
        <v>45</v>
      </c>
      <c r="G147" s="14" t="s">
        <v>51</v>
      </c>
      <c r="H147" s="14"/>
      <c r="I147" s="14"/>
      <c r="J147" s="14"/>
      <c r="K147" s="14"/>
      <c r="L147" s="14"/>
    </row>
    <row r="148" spans="1:12">
      <c r="A148" s="14">
        <v>147</v>
      </c>
      <c r="B148" s="14">
        <v>103</v>
      </c>
      <c r="C148" s="14" t="s">
        <v>10</v>
      </c>
      <c r="D148" s="19">
        <v>22956</v>
      </c>
      <c r="E148" s="14" t="s">
        <v>3</v>
      </c>
      <c r="F148" s="14" t="s">
        <v>39</v>
      </c>
      <c r="G148" s="14" t="s">
        <v>53</v>
      </c>
      <c r="H148" s="14"/>
      <c r="I148" s="14"/>
      <c r="J148" s="14"/>
      <c r="K148" s="14"/>
      <c r="L148" s="14"/>
    </row>
    <row r="149" spans="1:12">
      <c r="A149" s="14">
        <v>148</v>
      </c>
      <c r="B149" s="14">
        <v>96</v>
      </c>
      <c r="C149" s="14" t="s">
        <v>9</v>
      </c>
      <c r="D149" s="19">
        <v>25521</v>
      </c>
      <c r="E149" s="14" t="s">
        <v>3</v>
      </c>
      <c r="F149" s="14" t="s">
        <v>39</v>
      </c>
      <c r="G149" s="14" t="s">
        <v>60</v>
      </c>
      <c r="H149" s="14"/>
      <c r="I149" s="14"/>
      <c r="J149" s="14"/>
      <c r="K149" s="14"/>
      <c r="L149" s="14"/>
    </row>
    <row r="150" spans="1:12">
      <c r="A150" s="14">
        <v>149</v>
      </c>
      <c r="B150" s="14">
        <v>103</v>
      </c>
      <c r="C150" s="14" t="s">
        <v>10</v>
      </c>
      <c r="D150" s="19">
        <v>31231</v>
      </c>
      <c r="E150" s="14" t="s">
        <v>3</v>
      </c>
      <c r="F150" s="14" t="s">
        <v>42</v>
      </c>
      <c r="G150" s="14" t="s">
        <v>52</v>
      </c>
      <c r="H150" s="14"/>
      <c r="I150" s="14"/>
      <c r="J150" s="14"/>
      <c r="K150" s="14"/>
      <c r="L150" s="14"/>
    </row>
    <row r="151" spans="1:12">
      <c r="A151" s="14">
        <v>150</v>
      </c>
      <c r="B151" s="14">
        <v>96</v>
      </c>
      <c r="C151" s="14" t="s">
        <v>9</v>
      </c>
      <c r="D151" s="19">
        <v>23604</v>
      </c>
      <c r="E151" s="14" t="s">
        <v>3</v>
      </c>
      <c r="F151" s="14" t="s">
        <v>48</v>
      </c>
      <c r="G151" s="14" t="s">
        <v>55</v>
      </c>
      <c r="H151" s="14"/>
      <c r="I151" s="14"/>
      <c r="J151" s="14"/>
      <c r="K151" s="14"/>
      <c r="L151" s="14"/>
    </row>
    <row r="152" spans="1:12">
      <c r="A152" s="14">
        <v>151</v>
      </c>
      <c r="B152" s="14">
        <v>96</v>
      </c>
      <c r="C152" s="14" t="s">
        <v>9</v>
      </c>
      <c r="D152" s="19">
        <v>24479</v>
      </c>
      <c r="E152" s="14" t="s">
        <v>3</v>
      </c>
      <c r="F152" s="14" t="s">
        <v>19</v>
      </c>
      <c r="G152" s="14" t="s">
        <v>78</v>
      </c>
      <c r="H152" s="14"/>
      <c r="I152" s="14"/>
      <c r="J152" s="14"/>
      <c r="K152" s="14"/>
      <c r="L152" s="14"/>
    </row>
    <row r="153" spans="1:12">
      <c r="A153" s="14">
        <v>152</v>
      </c>
      <c r="B153" s="14">
        <v>96</v>
      </c>
      <c r="C153" s="14" t="s">
        <v>9</v>
      </c>
      <c r="D153" s="19">
        <v>28636</v>
      </c>
      <c r="E153" s="14" t="s">
        <v>3</v>
      </c>
      <c r="F153" s="14" t="s">
        <v>45</v>
      </c>
      <c r="G153" s="14" t="s">
        <v>78</v>
      </c>
      <c r="H153" s="14"/>
      <c r="I153" s="14"/>
      <c r="J153" s="14"/>
      <c r="K153" s="14"/>
      <c r="L153" s="14"/>
    </row>
    <row r="154" spans="1:12">
      <c r="A154" s="14">
        <v>153</v>
      </c>
      <c r="B154" s="14">
        <v>96</v>
      </c>
      <c r="C154" s="14" t="s">
        <v>9</v>
      </c>
      <c r="D154" s="19">
        <v>28521</v>
      </c>
      <c r="E154" s="14" t="s">
        <v>3</v>
      </c>
      <c r="F154" s="14" t="s">
        <v>44</v>
      </c>
      <c r="G154" s="14" t="s">
        <v>58</v>
      </c>
      <c r="H154" s="14"/>
      <c r="I154" s="14"/>
      <c r="J154" s="14"/>
      <c r="K154" s="14"/>
      <c r="L154" s="14"/>
    </row>
    <row r="155" spans="1:12">
      <c r="A155" s="14">
        <v>154</v>
      </c>
      <c r="B155" s="14">
        <v>96</v>
      </c>
      <c r="C155" s="14" t="s">
        <v>9</v>
      </c>
      <c r="D155" s="19">
        <v>29335</v>
      </c>
      <c r="E155" s="14" t="s">
        <v>3</v>
      </c>
      <c r="F155" s="14" t="s">
        <v>41</v>
      </c>
      <c r="G155" s="14" t="s">
        <v>59</v>
      </c>
      <c r="H155" s="14"/>
      <c r="I155" s="14"/>
      <c r="J155" s="14"/>
      <c r="K155" s="14"/>
      <c r="L155" s="14"/>
    </row>
    <row r="156" spans="1:12">
      <c r="A156" s="14">
        <v>155</v>
      </c>
      <c r="B156" s="14">
        <v>96</v>
      </c>
      <c r="C156" s="14" t="s">
        <v>9</v>
      </c>
      <c r="D156" s="19">
        <v>28745</v>
      </c>
      <c r="E156" s="14" t="s">
        <v>3</v>
      </c>
      <c r="F156" s="14" t="s">
        <v>46</v>
      </c>
      <c r="G156" s="14" t="s">
        <v>78</v>
      </c>
      <c r="H156" s="14"/>
      <c r="I156" s="14"/>
      <c r="J156" s="14"/>
      <c r="K156" s="14"/>
      <c r="L156" s="14"/>
    </row>
    <row r="157" spans="1:12">
      <c r="A157" s="14">
        <v>156</v>
      </c>
      <c r="B157" s="14">
        <v>96</v>
      </c>
      <c r="C157" s="14" t="s">
        <v>9</v>
      </c>
      <c r="D157" s="19">
        <v>32791</v>
      </c>
      <c r="E157" s="14" t="s">
        <v>3</v>
      </c>
      <c r="F157" s="14" t="s">
        <v>47</v>
      </c>
      <c r="G157" s="14" t="s">
        <v>58</v>
      </c>
      <c r="H157" s="14"/>
      <c r="I157" s="14"/>
      <c r="J157" s="14"/>
      <c r="K157" s="14"/>
      <c r="L157" s="14"/>
    </row>
    <row r="158" spans="1:12">
      <c r="A158" s="14">
        <v>157</v>
      </c>
      <c r="B158" s="14">
        <v>96</v>
      </c>
      <c r="C158" s="14" t="s">
        <v>9</v>
      </c>
      <c r="D158" s="19">
        <v>27141</v>
      </c>
      <c r="E158" s="14" t="s">
        <v>3</v>
      </c>
      <c r="F158" s="14" t="s">
        <v>41</v>
      </c>
      <c r="G158" s="14" t="s">
        <v>53</v>
      </c>
      <c r="H158" s="14"/>
      <c r="I158" s="14"/>
      <c r="J158" s="14"/>
      <c r="K158" s="14"/>
      <c r="L158" s="14"/>
    </row>
    <row r="159" spans="1:12">
      <c r="A159" s="14">
        <v>158</v>
      </c>
      <c r="B159" s="14">
        <v>96</v>
      </c>
      <c r="C159" s="14" t="s">
        <v>9</v>
      </c>
      <c r="D159" s="19">
        <v>31068</v>
      </c>
      <c r="E159" s="14" t="s">
        <v>3</v>
      </c>
      <c r="F159" s="14" t="s">
        <v>44</v>
      </c>
      <c r="G159" s="14" t="s">
        <v>51</v>
      </c>
      <c r="H159" s="14"/>
      <c r="I159" s="14"/>
      <c r="J159" s="14"/>
      <c r="K159" s="14"/>
      <c r="L159" s="14"/>
    </row>
    <row r="160" spans="1:12">
      <c r="A160" s="14">
        <v>159</v>
      </c>
      <c r="B160" s="14">
        <v>179</v>
      </c>
      <c r="C160" s="14" t="s">
        <v>15</v>
      </c>
      <c r="D160" s="19">
        <v>24893</v>
      </c>
      <c r="E160" s="14" t="s">
        <v>3</v>
      </c>
      <c r="F160" s="14" t="s">
        <v>40</v>
      </c>
      <c r="G160" s="14" t="s">
        <v>59</v>
      </c>
      <c r="H160" s="14"/>
      <c r="I160" s="14"/>
      <c r="J160" s="14"/>
      <c r="K160" s="14"/>
      <c r="L160" s="14"/>
    </row>
    <row r="161" spans="1:12">
      <c r="A161" s="14">
        <v>160</v>
      </c>
      <c r="B161" s="14">
        <v>179</v>
      </c>
      <c r="C161" s="14" t="s">
        <v>15</v>
      </c>
      <c r="D161" s="19">
        <v>28584</v>
      </c>
      <c r="E161" s="14" t="s">
        <v>3</v>
      </c>
      <c r="F161" s="14" t="s">
        <v>22</v>
      </c>
      <c r="G161" s="14" t="s">
        <v>78</v>
      </c>
      <c r="H161" s="14"/>
      <c r="I161" s="14"/>
      <c r="J161" s="14"/>
      <c r="K161" s="14"/>
      <c r="L161" s="14"/>
    </row>
    <row r="162" spans="1:12">
      <c r="A162" s="14">
        <v>161</v>
      </c>
      <c r="B162" s="14">
        <v>179</v>
      </c>
      <c r="C162" s="14" t="s">
        <v>15</v>
      </c>
      <c r="D162" s="19">
        <v>21490</v>
      </c>
      <c r="E162" s="14" t="s">
        <v>3</v>
      </c>
      <c r="F162" s="14" t="s">
        <v>39</v>
      </c>
      <c r="G162" s="14" t="s">
        <v>61</v>
      </c>
      <c r="H162" s="14"/>
      <c r="I162" s="14"/>
      <c r="J162" s="14"/>
      <c r="K162" s="14"/>
      <c r="L162" s="14"/>
    </row>
    <row r="163" spans="1:12">
      <c r="A163" s="14">
        <v>162</v>
      </c>
      <c r="B163" s="14">
        <v>179</v>
      </c>
      <c r="C163" s="14" t="s">
        <v>15</v>
      </c>
      <c r="D163" s="19">
        <v>33004</v>
      </c>
      <c r="E163" s="14" t="s">
        <v>3</v>
      </c>
      <c r="F163" s="14" t="s">
        <v>41</v>
      </c>
      <c r="G163" s="14" t="s">
        <v>78</v>
      </c>
      <c r="H163" s="14"/>
      <c r="I163" s="14"/>
      <c r="J163" s="14"/>
      <c r="K163" s="14"/>
      <c r="L163" s="14"/>
    </row>
    <row r="164" spans="1:12">
      <c r="A164" s="14">
        <v>163</v>
      </c>
      <c r="B164" s="14">
        <v>179</v>
      </c>
      <c r="C164" s="14" t="s">
        <v>15</v>
      </c>
      <c r="D164" s="19">
        <v>33375</v>
      </c>
      <c r="E164" s="14" t="s">
        <v>3</v>
      </c>
      <c r="F164" s="14" t="s">
        <v>41</v>
      </c>
      <c r="G164" s="14" t="s">
        <v>82</v>
      </c>
      <c r="H164" s="14"/>
      <c r="I164" s="14"/>
      <c r="J164" s="14"/>
      <c r="K164" s="14"/>
      <c r="L164" s="14"/>
    </row>
    <row r="165" spans="1:12">
      <c r="A165" s="14">
        <v>164</v>
      </c>
      <c r="B165" s="14">
        <v>179</v>
      </c>
      <c r="C165" s="14" t="s">
        <v>15</v>
      </c>
      <c r="D165" s="19">
        <v>31422</v>
      </c>
      <c r="E165" s="14" t="s">
        <v>3</v>
      </c>
      <c r="F165" s="14" t="s">
        <v>19</v>
      </c>
      <c r="G165" s="14" t="s">
        <v>52</v>
      </c>
      <c r="H165" s="14"/>
      <c r="I165" s="14"/>
      <c r="J165" s="14"/>
      <c r="K165" s="14"/>
      <c r="L165" s="14"/>
    </row>
    <row r="166" spans="1:12">
      <c r="A166" s="14">
        <v>165</v>
      </c>
      <c r="B166" s="14">
        <v>179</v>
      </c>
      <c r="C166" s="14" t="s">
        <v>15</v>
      </c>
      <c r="D166" s="19">
        <v>34270</v>
      </c>
      <c r="E166" s="14" t="s">
        <v>3</v>
      </c>
      <c r="F166" s="14" t="s">
        <v>39</v>
      </c>
      <c r="G166" s="14" t="s">
        <v>60</v>
      </c>
      <c r="H166" s="14"/>
      <c r="I166" s="14"/>
      <c r="J166" s="14"/>
      <c r="K166" s="14"/>
      <c r="L166" s="14"/>
    </row>
    <row r="167" spans="1:12">
      <c r="A167" s="14">
        <v>166</v>
      </c>
      <c r="B167" s="14">
        <v>179</v>
      </c>
      <c r="C167" s="14" t="s">
        <v>15</v>
      </c>
      <c r="D167" s="19">
        <v>34426</v>
      </c>
      <c r="E167" s="14" t="s">
        <v>3</v>
      </c>
      <c r="F167" s="14" t="s">
        <v>22</v>
      </c>
      <c r="G167" s="14" t="s">
        <v>61</v>
      </c>
      <c r="H167" s="14"/>
      <c r="I167" s="14"/>
      <c r="J167" s="14"/>
      <c r="K167" s="14"/>
      <c r="L167" s="14"/>
    </row>
    <row r="168" spans="1:12">
      <c r="A168" s="14">
        <v>167</v>
      </c>
      <c r="B168" s="14">
        <v>179</v>
      </c>
      <c r="C168" s="14" t="s">
        <v>15</v>
      </c>
      <c r="D168" s="19">
        <v>26711</v>
      </c>
      <c r="E168" s="14" t="s">
        <v>3</v>
      </c>
      <c r="F168" s="14" t="s">
        <v>44</v>
      </c>
      <c r="G168" s="14" t="s">
        <v>52</v>
      </c>
      <c r="H168" s="14"/>
      <c r="I168" s="14"/>
      <c r="J168" s="14"/>
      <c r="K168" s="14"/>
      <c r="L168" s="14"/>
    </row>
    <row r="169" spans="1:12">
      <c r="A169" s="14">
        <v>168</v>
      </c>
      <c r="B169" s="14">
        <v>96</v>
      </c>
      <c r="C169" s="14" t="s">
        <v>9</v>
      </c>
      <c r="D169" s="19">
        <v>26135</v>
      </c>
      <c r="E169" s="14" t="s">
        <v>3</v>
      </c>
      <c r="F169" s="14" t="s">
        <v>42</v>
      </c>
      <c r="G169" s="14" t="s">
        <v>62</v>
      </c>
      <c r="H169" s="14"/>
      <c r="I169" s="14"/>
      <c r="J169" s="14"/>
      <c r="K169" s="14"/>
      <c r="L169" s="14"/>
    </row>
    <row r="170" spans="1:12">
      <c r="A170" s="14">
        <v>169</v>
      </c>
      <c r="B170" s="14">
        <v>96</v>
      </c>
      <c r="C170" s="14" t="s">
        <v>9</v>
      </c>
      <c r="D170" s="19">
        <v>30673</v>
      </c>
      <c r="E170" s="14" t="s">
        <v>3</v>
      </c>
      <c r="F170" s="14" t="s">
        <v>49</v>
      </c>
      <c r="G170" s="14" t="s">
        <v>62</v>
      </c>
      <c r="H170" s="14"/>
      <c r="I170" s="14"/>
      <c r="J170" s="14"/>
      <c r="K170" s="14"/>
      <c r="L170" s="14"/>
    </row>
    <row r="171" spans="1:12">
      <c r="A171" s="14">
        <v>170</v>
      </c>
      <c r="B171" s="14">
        <v>96</v>
      </c>
      <c r="C171" s="14" t="s">
        <v>9</v>
      </c>
      <c r="D171" s="19">
        <v>29036</v>
      </c>
      <c r="E171" s="14" t="s">
        <v>3</v>
      </c>
      <c r="F171" s="14" t="s">
        <v>42</v>
      </c>
      <c r="G171" s="14" t="s">
        <v>82</v>
      </c>
      <c r="H171" s="14"/>
      <c r="I171" s="14"/>
      <c r="J171" s="14"/>
      <c r="K171" s="14"/>
      <c r="L171" s="14"/>
    </row>
    <row r="172" spans="1:12">
      <c r="A172" s="14">
        <v>171</v>
      </c>
      <c r="B172" s="14">
        <v>96</v>
      </c>
      <c r="C172" s="14" t="s">
        <v>9</v>
      </c>
      <c r="D172" s="19">
        <v>25586</v>
      </c>
      <c r="E172" s="14" t="s">
        <v>3</v>
      </c>
      <c r="F172" s="14" t="s">
        <v>19</v>
      </c>
      <c r="G172" s="14" t="s">
        <v>60</v>
      </c>
      <c r="H172" s="14"/>
      <c r="I172" s="14"/>
      <c r="J172" s="14"/>
      <c r="K172" s="14"/>
      <c r="L172" s="14"/>
    </row>
    <row r="173" spans="1:12">
      <c r="A173" s="14">
        <v>172</v>
      </c>
      <c r="B173" s="14">
        <v>96</v>
      </c>
      <c r="C173" s="14" t="s">
        <v>9</v>
      </c>
      <c r="D173" s="19">
        <v>23205</v>
      </c>
      <c r="E173" s="14" t="s">
        <v>3</v>
      </c>
      <c r="F173" s="14" t="s">
        <v>42</v>
      </c>
      <c r="G173" s="14" t="s">
        <v>55</v>
      </c>
      <c r="H173" s="14"/>
      <c r="I173" s="14"/>
      <c r="J173" s="14"/>
      <c r="K173" s="14"/>
      <c r="L173" s="14"/>
    </row>
    <row r="174" spans="1:12">
      <c r="A174" s="14">
        <v>173</v>
      </c>
      <c r="B174" s="14">
        <v>96</v>
      </c>
      <c r="C174" s="14" t="s">
        <v>9</v>
      </c>
      <c r="D174" s="19">
        <v>31963</v>
      </c>
      <c r="E174" s="14" t="s">
        <v>3</v>
      </c>
      <c r="F174" s="14" t="s">
        <v>42</v>
      </c>
      <c r="G174" s="14" t="s">
        <v>54</v>
      </c>
      <c r="H174" s="14"/>
      <c r="I174" s="14"/>
      <c r="J174" s="14"/>
      <c r="K174" s="14"/>
      <c r="L174" s="14"/>
    </row>
    <row r="175" spans="1:12">
      <c r="A175" s="14">
        <v>174</v>
      </c>
      <c r="B175" s="14">
        <v>96</v>
      </c>
      <c r="C175" s="14" t="s">
        <v>9</v>
      </c>
      <c r="D175" s="19">
        <v>27724</v>
      </c>
      <c r="E175" s="14" t="s">
        <v>3</v>
      </c>
      <c r="F175" s="14" t="s">
        <v>43</v>
      </c>
      <c r="G175" s="14" t="s">
        <v>58</v>
      </c>
      <c r="H175" s="14"/>
      <c r="I175" s="14"/>
      <c r="J175" s="14"/>
      <c r="K175" s="14"/>
      <c r="L175" s="14"/>
    </row>
    <row r="176" spans="1:12">
      <c r="A176" s="14">
        <v>175</v>
      </c>
      <c r="B176" s="14">
        <v>103</v>
      </c>
      <c r="C176" s="14" t="s">
        <v>10</v>
      </c>
      <c r="D176" s="19">
        <v>21751</v>
      </c>
      <c r="E176" s="14" t="s">
        <v>3</v>
      </c>
      <c r="F176" s="14" t="s">
        <v>42</v>
      </c>
      <c r="G176" s="14" t="s">
        <v>62</v>
      </c>
      <c r="H176" s="14"/>
      <c r="I176" s="14"/>
      <c r="J176" s="14"/>
      <c r="K176" s="14"/>
      <c r="L176" s="14"/>
    </row>
    <row r="177" spans="1:12">
      <c r="A177" s="14">
        <v>176</v>
      </c>
      <c r="B177" s="14">
        <v>103</v>
      </c>
      <c r="C177" s="14" t="s">
        <v>10</v>
      </c>
      <c r="D177" s="19">
        <v>23926</v>
      </c>
      <c r="E177" s="14" t="s">
        <v>3</v>
      </c>
      <c r="F177" s="14" t="s">
        <v>42</v>
      </c>
      <c r="G177" s="14" t="s">
        <v>58</v>
      </c>
      <c r="H177" s="14"/>
      <c r="I177" s="14"/>
      <c r="J177" s="14"/>
      <c r="K177" s="14"/>
      <c r="L177" s="14"/>
    </row>
    <row r="178" spans="1:12">
      <c r="A178" s="14">
        <v>177</v>
      </c>
      <c r="B178" s="14">
        <v>103</v>
      </c>
      <c r="C178" s="14" t="s">
        <v>10</v>
      </c>
      <c r="D178" s="19">
        <v>26019</v>
      </c>
      <c r="E178" s="14" t="s">
        <v>3</v>
      </c>
      <c r="F178" s="14" t="s">
        <v>22</v>
      </c>
      <c r="G178" s="14" t="s">
        <v>62</v>
      </c>
      <c r="H178" s="14"/>
      <c r="I178" s="14"/>
      <c r="J178" s="14"/>
      <c r="K178" s="14"/>
      <c r="L178" s="14"/>
    </row>
    <row r="179" spans="1:12">
      <c r="A179" s="14">
        <v>178</v>
      </c>
      <c r="B179" s="14">
        <v>178</v>
      </c>
      <c r="C179" s="14" t="s">
        <v>14</v>
      </c>
      <c r="D179" s="19">
        <v>25783</v>
      </c>
      <c r="E179" s="14" t="s">
        <v>4</v>
      </c>
      <c r="F179" s="14" t="s">
        <v>48</v>
      </c>
      <c r="G179" s="14" t="s">
        <v>61</v>
      </c>
      <c r="H179" s="14"/>
      <c r="I179" s="14"/>
      <c r="J179" s="14"/>
      <c r="K179" s="14"/>
      <c r="L179" s="14"/>
    </row>
    <row r="180" spans="1:12">
      <c r="A180" s="14">
        <v>179</v>
      </c>
      <c r="B180" s="14">
        <v>179</v>
      </c>
      <c r="C180" s="14" t="s">
        <v>15</v>
      </c>
      <c r="D180" s="19">
        <v>28473</v>
      </c>
      <c r="E180" s="14" t="s">
        <v>3</v>
      </c>
      <c r="F180" s="14" t="s">
        <v>43</v>
      </c>
      <c r="G180" s="14" t="s">
        <v>58</v>
      </c>
      <c r="H180" s="14"/>
      <c r="I180" s="14"/>
      <c r="J180" s="14"/>
      <c r="K180" s="14"/>
      <c r="L180" s="14"/>
    </row>
    <row r="181" spans="1:12">
      <c r="A181" s="14">
        <v>180</v>
      </c>
      <c r="B181" s="14">
        <v>179</v>
      </c>
      <c r="C181" s="14" t="s">
        <v>15</v>
      </c>
      <c r="D181" s="19">
        <v>33211</v>
      </c>
      <c r="E181" s="14" t="s">
        <v>3</v>
      </c>
      <c r="F181" s="14" t="s">
        <v>43</v>
      </c>
      <c r="G181" s="14" t="s">
        <v>78</v>
      </c>
      <c r="H181" s="14"/>
      <c r="I181" s="14"/>
      <c r="J181" s="14"/>
      <c r="K181" s="14"/>
      <c r="L181" s="14"/>
    </row>
    <row r="182" spans="1:12">
      <c r="A182" s="14">
        <v>181</v>
      </c>
      <c r="B182" s="14">
        <v>179</v>
      </c>
      <c r="C182" s="14" t="s">
        <v>15</v>
      </c>
      <c r="D182" s="19">
        <v>32861</v>
      </c>
      <c r="E182" s="14" t="s">
        <v>3</v>
      </c>
      <c r="F182" s="14" t="s">
        <v>43</v>
      </c>
      <c r="G182" s="14" t="s">
        <v>58</v>
      </c>
      <c r="H182" s="14"/>
      <c r="I182" s="14"/>
      <c r="J182" s="14"/>
      <c r="K182" s="14"/>
      <c r="L182" s="14"/>
    </row>
    <row r="183" spans="1:12">
      <c r="A183" s="14">
        <v>182</v>
      </c>
      <c r="B183" s="14">
        <v>96</v>
      </c>
      <c r="C183" s="14" t="s">
        <v>9</v>
      </c>
      <c r="D183" s="19">
        <v>26393</v>
      </c>
      <c r="E183" s="14" t="s">
        <v>3</v>
      </c>
      <c r="F183" s="14" t="s">
        <v>22</v>
      </c>
      <c r="G183" s="14" t="s">
        <v>51</v>
      </c>
      <c r="H183" s="14"/>
      <c r="I183" s="14"/>
      <c r="J183" s="14"/>
      <c r="K183" s="14"/>
      <c r="L183" s="14"/>
    </row>
    <row r="184" spans="1:12">
      <c r="A184" s="14">
        <v>183</v>
      </c>
      <c r="B184" s="14">
        <v>96</v>
      </c>
      <c r="C184" s="14" t="s">
        <v>9</v>
      </c>
      <c r="D184" s="19">
        <v>32166</v>
      </c>
      <c r="E184" s="14" t="s">
        <v>3</v>
      </c>
      <c r="F184" s="14" t="s">
        <v>44</v>
      </c>
      <c r="G184" s="14" t="s">
        <v>54</v>
      </c>
      <c r="H184" s="14"/>
      <c r="I184" s="14"/>
      <c r="J184" s="14"/>
      <c r="K184" s="14"/>
      <c r="L184" s="14"/>
    </row>
    <row r="185" spans="1:12">
      <c r="A185" s="14">
        <v>184</v>
      </c>
      <c r="B185" s="14">
        <v>96</v>
      </c>
      <c r="C185" s="14" t="s">
        <v>9</v>
      </c>
      <c r="D185" s="19">
        <v>32440</v>
      </c>
      <c r="E185" s="14" t="s">
        <v>3</v>
      </c>
      <c r="F185" s="14" t="s">
        <v>39</v>
      </c>
      <c r="G185" s="14" t="s">
        <v>55</v>
      </c>
      <c r="H185" s="14"/>
      <c r="I185" s="14"/>
      <c r="J185" s="14"/>
      <c r="K185" s="14"/>
      <c r="L185" s="14"/>
    </row>
    <row r="186" spans="1:12">
      <c r="A186" s="14">
        <v>185</v>
      </c>
      <c r="B186" s="14">
        <v>96</v>
      </c>
      <c r="C186" s="14" t="s">
        <v>9</v>
      </c>
      <c r="D186" s="19">
        <v>33560</v>
      </c>
      <c r="E186" s="14" t="s">
        <v>3</v>
      </c>
      <c r="F186" s="14" t="s">
        <v>39</v>
      </c>
      <c r="G186" s="14" t="s">
        <v>82</v>
      </c>
      <c r="H186" s="14"/>
      <c r="I186" s="14"/>
      <c r="J186" s="14"/>
      <c r="K186" s="14"/>
      <c r="L186" s="14"/>
    </row>
    <row r="187" spans="1:12">
      <c r="A187" s="14">
        <v>186</v>
      </c>
      <c r="B187" s="14">
        <v>96</v>
      </c>
      <c r="C187" s="14" t="s">
        <v>9</v>
      </c>
      <c r="D187" s="19">
        <v>32382</v>
      </c>
      <c r="E187" s="14" t="s">
        <v>3</v>
      </c>
      <c r="F187" s="14" t="s">
        <v>46</v>
      </c>
      <c r="G187" s="14" t="s">
        <v>55</v>
      </c>
      <c r="H187" s="14"/>
      <c r="I187" s="14"/>
      <c r="J187" s="14"/>
      <c r="K187" s="14"/>
      <c r="L187" s="14"/>
    </row>
    <row r="188" spans="1:12">
      <c r="A188" s="14">
        <v>187</v>
      </c>
      <c r="B188" s="14">
        <v>96</v>
      </c>
      <c r="C188" s="14" t="s">
        <v>9</v>
      </c>
      <c r="D188" s="19">
        <v>34004</v>
      </c>
      <c r="E188" s="14" t="s">
        <v>3</v>
      </c>
      <c r="F188" s="14" t="s">
        <v>44</v>
      </c>
      <c r="G188" s="14" t="s">
        <v>60</v>
      </c>
      <c r="H188" s="14"/>
      <c r="I188" s="14"/>
      <c r="J188" s="14"/>
      <c r="K188" s="14"/>
      <c r="L188" s="14"/>
    </row>
    <row r="189" spans="1:12">
      <c r="A189" s="14">
        <v>188</v>
      </c>
      <c r="B189" s="14">
        <v>96</v>
      </c>
      <c r="C189" s="14" t="s">
        <v>9</v>
      </c>
      <c r="D189" s="19">
        <v>31485</v>
      </c>
      <c r="E189" s="14" t="s">
        <v>3</v>
      </c>
      <c r="F189" s="14" t="s">
        <v>40</v>
      </c>
      <c r="G189" s="14" t="s">
        <v>53</v>
      </c>
      <c r="H189" s="14"/>
      <c r="I189" s="14"/>
      <c r="J189" s="14"/>
      <c r="K189" s="14"/>
      <c r="L189" s="14"/>
    </row>
    <row r="190" spans="1:12">
      <c r="A190" s="14">
        <v>189</v>
      </c>
      <c r="B190" s="14">
        <v>96</v>
      </c>
      <c r="C190" s="14" t="s">
        <v>9</v>
      </c>
      <c r="D190" s="19">
        <v>31620</v>
      </c>
      <c r="E190" s="14" t="s">
        <v>3</v>
      </c>
      <c r="F190" s="14" t="s">
        <v>48</v>
      </c>
      <c r="G190" s="14" t="s">
        <v>53</v>
      </c>
      <c r="H190" s="14"/>
      <c r="I190" s="14"/>
      <c r="J190" s="14"/>
      <c r="K190" s="14"/>
      <c r="L190" s="14"/>
    </row>
    <row r="191" spans="1:12">
      <c r="A191" s="14">
        <v>190</v>
      </c>
      <c r="B191" s="14">
        <v>96</v>
      </c>
      <c r="C191" s="14" t="s">
        <v>9</v>
      </c>
      <c r="D191" s="19">
        <v>30341</v>
      </c>
      <c r="E191" s="14" t="s">
        <v>3</v>
      </c>
      <c r="F191" s="14" t="s">
        <v>44</v>
      </c>
      <c r="G191" s="14" t="s">
        <v>61</v>
      </c>
      <c r="H191" s="14"/>
      <c r="I191" s="14"/>
      <c r="J191" s="14"/>
      <c r="K191" s="14"/>
      <c r="L191" s="14"/>
    </row>
    <row r="192" spans="1:12">
      <c r="A192" s="14">
        <v>191</v>
      </c>
      <c r="B192" s="14">
        <v>96</v>
      </c>
      <c r="C192" s="14" t="s">
        <v>9</v>
      </c>
      <c r="D192" s="19">
        <v>33819</v>
      </c>
      <c r="E192" s="14" t="s">
        <v>3</v>
      </c>
      <c r="F192" s="14" t="s">
        <v>48</v>
      </c>
      <c r="G192" s="14" t="s">
        <v>60</v>
      </c>
      <c r="H192" s="14"/>
      <c r="I192" s="14"/>
      <c r="J192" s="14"/>
      <c r="K192" s="14"/>
      <c r="L192" s="14"/>
    </row>
    <row r="193" spans="1:12">
      <c r="A193" s="14">
        <v>192</v>
      </c>
      <c r="B193" s="14">
        <v>96</v>
      </c>
      <c r="C193" s="14" t="s">
        <v>9</v>
      </c>
      <c r="D193" s="19">
        <v>33800</v>
      </c>
      <c r="E193" s="14" t="s">
        <v>3</v>
      </c>
      <c r="F193" s="14" t="s">
        <v>42</v>
      </c>
      <c r="G193" s="14" t="s">
        <v>60</v>
      </c>
      <c r="H193" s="14"/>
      <c r="I193" s="14"/>
      <c r="J193" s="14"/>
      <c r="K193" s="14"/>
      <c r="L193" s="14"/>
    </row>
    <row r="194" spans="1:12">
      <c r="A194" s="14">
        <v>193</v>
      </c>
      <c r="B194" s="14">
        <v>96</v>
      </c>
      <c r="C194" s="14" t="s">
        <v>9</v>
      </c>
      <c r="D194" s="19">
        <v>29572</v>
      </c>
      <c r="E194" s="14" t="s">
        <v>3</v>
      </c>
      <c r="F194" s="14" t="s">
        <v>43</v>
      </c>
      <c r="G194" s="14" t="s">
        <v>59</v>
      </c>
      <c r="H194" s="14"/>
      <c r="I194" s="14"/>
      <c r="J194" s="14"/>
      <c r="K194" s="14"/>
      <c r="L194" s="14"/>
    </row>
    <row r="195" spans="1:12">
      <c r="A195" s="14">
        <v>194</v>
      </c>
      <c r="B195" s="14">
        <v>96</v>
      </c>
      <c r="C195" s="14" t="s">
        <v>9</v>
      </c>
      <c r="D195" s="19">
        <v>29062</v>
      </c>
      <c r="E195" s="14" t="s">
        <v>3</v>
      </c>
      <c r="F195" s="14" t="s">
        <v>48</v>
      </c>
      <c r="G195" s="14" t="s">
        <v>82</v>
      </c>
      <c r="H195" s="14"/>
      <c r="I195" s="14"/>
      <c r="J195" s="14"/>
      <c r="K195" s="14"/>
      <c r="L195" s="14"/>
    </row>
    <row r="196" spans="1:12">
      <c r="A196" s="14">
        <v>195</v>
      </c>
      <c r="B196" s="14">
        <v>179</v>
      </c>
      <c r="C196" s="14" t="s">
        <v>15</v>
      </c>
      <c r="D196" s="19">
        <v>22346</v>
      </c>
      <c r="E196" s="14" t="s">
        <v>3</v>
      </c>
      <c r="F196" s="14" t="s">
        <v>40</v>
      </c>
      <c r="G196" s="14" t="s">
        <v>52</v>
      </c>
      <c r="H196" s="14"/>
      <c r="I196" s="14"/>
      <c r="J196" s="14"/>
      <c r="K196" s="14"/>
      <c r="L196" s="14"/>
    </row>
    <row r="197" spans="1:12">
      <c r="A197" s="14">
        <v>196</v>
      </c>
      <c r="B197" s="14">
        <v>96</v>
      </c>
      <c r="C197" s="14" t="s">
        <v>9</v>
      </c>
      <c r="D197" s="19">
        <v>33815</v>
      </c>
      <c r="E197" s="14" t="s">
        <v>3</v>
      </c>
      <c r="F197" s="14" t="s">
        <v>48</v>
      </c>
      <c r="G197" s="14" t="s">
        <v>60</v>
      </c>
      <c r="H197" s="14"/>
      <c r="I197" s="14"/>
      <c r="J197" s="14"/>
      <c r="K197" s="14"/>
      <c r="L197" s="14"/>
    </row>
    <row r="198" spans="1:12">
      <c r="A198" s="14">
        <v>197</v>
      </c>
      <c r="B198" s="14">
        <v>179</v>
      </c>
      <c r="C198" s="14" t="s">
        <v>15</v>
      </c>
      <c r="D198" s="19">
        <v>28961</v>
      </c>
      <c r="E198" s="14" t="s">
        <v>3</v>
      </c>
      <c r="F198" s="14" t="s">
        <v>22</v>
      </c>
      <c r="G198" s="14" t="s">
        <v>82</v>
      </c>
      <c r="H198" s="14"/>
      <c r="I198" s="14"/>
      <c r="J198" s="14"/>
      <c r="K198" s="14"/>
      <c r="L198" s="14"/>
    </row>
    <row r="199" spans="1:12">
      <c r="A199" s="14">
        <v>198</v>
      </c>
      <c r="B199" s="14">
        <v>179</v>
      </c>
      <c r="C199" s="14" t="s">
        <v>15</v>
      </c>
      <c r="D199" s="19">
        <v>29932</v>
      </c>
      <c r="E199" s="14" t="s">
        <v>3</v>
      </c>
      <c r="F199" s="14" t="s">
        <v>43</v>
      </c>
      <c r="G199" s="14" t="s">
        <v>60</v>
      </c>
      <c r="H199" s="14"/>
      <c r="I199" s="14"/>
      <c r="J199" s="14"/>
      <c r="K199" s="14"/>
      <c r="L199" s="14"/>
    </row>
    <row r="200" spans="1:12">
      <c r="A200" s="14">
        <v>199</v>
      </c>
      <c r="B200" s="14">
        <v>179</v>
      </c>
      <c r="C200" s="14" t="s">
        <v>15</v>
      </c>
      <c r="D200" s="19">
        <v>31365</v>
      </c>
      <c r="E200" s="14" t="s">
        <v>3</v>
      </c>
      <c r="F200" s="14" t="s">
        <v>39</v>
      </c>
      <c r="G200" s="14" t="s">
        <v>52</v>
      </c>
      <c r="H200" s="14"/>
      <c r="I200" s="14"/>
      <c r="J200" s="14"/>
      <c r="K200" s="14"/>
      <c r="L200" s="14"/>
    </row>
    <row r="201" spans="1:12">
      <c r="A201" s="14">
        <v>200</v>
      </c>
      <c r="B201" s="14">
        <v>179</v>
      </c>
      <c r="C201" s="14" t="s">
        <v>15</v>
      </c>
      <c r="D201" s="19">
        <v>31350</v>
      </c>
      <c r="E201" s="14" t="s">
        <v>3</v>
      </c>
      <c r="F201" s="14" t="s">
        <v>39</v>
      </c>
      <c r="G201" s="14" t="s">
        <v>52</v>
      </c>
      <c r="H201" s="14"/>
      <c r="I201" s="14"/>
      <c r="J201" s="14"/>
      <c r="K201" s="14"/>
      <c r="L201" s="14"/>
    </row>
    <row r="202" spans="1:12">
      <c r="A202" s="14">
        <v>201</v>
      </c>
      <c r="B202" s="14">
        <v>179</v>
      </c>
      <c r="C202" s="14" t="s">
        <v>15</v>
      </c>
      <c r="D202" s="19">
        <v>34000</v>
      </c>
      <c r="E202" s="14" t="s">
        <v>3</v>
      </c>
      <c r="F202" s="14" t="s">
        <v>44</v>
      </c>
      <c r="G202" s="14" t="s">
        <v>60</v>
      </c>
      <c r="H202" s="14"/>
      <c r="I202" s="14"/>
      <c r="J202" s="14"/>
      <c r="K202" s="14"/>
      <c r="L202" s="14"/>
    </row>
    <row r="203" spans="1:12">
      <c r="A203" s="14">
        <v>202</v>
      </c>
      <c r="B203" s="14">
        <v>179</v>
      </c>
      <c r="C203" s="14" t="s">
        <v>15</v>
      </c>
      <c r="D203" s="19">
        <v>29454</v>
      </c>
      <c r="E203" s="14" t="s">
        <v>3</v>
      </c>
      <c r="F203" s="14" t="s">
        <v>48</v>
      </c>
      <c r="G203" s="14" t="s">
        <v>59</v>
      </c>
      <c r="H203" s="14"/>
      <c r="I203" s="14"/>
      <c r="J203" s="14"/>
      <c r="K203" s="14"/>
      <c r="L203" s="14"/>
    </row>
    <row r="204" spans="1:12">
      <c r="A204" s="14">
        <v>203</v>
      </c>
      <c r="B204" s="14">
        <v>179</v>
      </c>
      <c r="C204" s="14" t="s">
        <v>15</v>
      </c>
      <c r="D204" s="19">
        <v>31013</v>
      </c>
      <c r="E204" s="14" t="s">
        <v>3</v>
      </c>
      <c r="F204" s="14" t="s">
        <v>43</v>
      </c>
      <c r="G204" s="14" t="s">
        <v>51</v>
      </c>
      <c r="H204" s="14"/>
      <c r="I204" s="14"/>
      <c r="J204" s="14"/>
      <c r="K204" s="14"/>
      <c r="L204" s="14"/>
    </row>
    <row r="205" spans="1:12">
      <c r="A205" s="14">
        <v>204</v>
      </c>
      <c r="B205" s="14">
        <v>103</v>
      </c>
      <c r="C205" s="14" t="s">
        <v>10</v>
      </c>
      <c r="D205" s="19">
        <v>32212</v>
      </c>
      <c r="E205" s="14" t="s">
        <v>3</v>
      </c>
      <c r="F205" s="14" t="s">
        <v>40</v>
      </c>
      <c r="G205" s="14" t="s">
        <v>55</v>
      </c>
      <c r="H205" s="14"/>
      <c r="I205" s="14"/>
      <c r="J205" s="14"/>
      <c r="K205" s="14"/>
      <c r="L205" s="14"/>
    </row>
    <row r="206" spans="1:12">
      <c r="A206" s="14">
        <v>205</v>
      </c>
      <c r="B206" s="14">
        <v>103</v>
      </c>
      <c r="C206" s="14" t="s">
        <v>10</v>
      </c>
      <c r="D206" s="19">
        <v>33934</v>
      </c>
      <c r="E206" s="14" t="s">
        <v>3</v>
      </c>
      <c r="F206" s="14" t="s">
        <v>43</v>
      </c>
      <c r="G206" s="14" t="s">
        <v>60</v>
      </c>
      <c r="H206" s="14"/>
      <c r="I206" s="14"/>
      <c r="J206" s="14"/>
      <c r="K206" s="14"/>
      <c r="L206" s="14"/>
    </row>
    <row r="207" spans="1:12">
      <c r="A207" s="14">
        <v>206</v>
      </c>
      <c r="B207" s="14">
        <v>103</v>
      </c>
      <c r="C207" s="14" t="s">
        <v>10</v>
      </c>
      <c r="D207" s="19">
        <v>18480</v>
      </c>
      <c r="E207" s="14" t="s">
        <v>3</v>
      </c>
      <c r="F207" s="14" t="s">
        <v>48</v>
      </c>
      <c r="G207" s="14" t="s">
        <v>53</v>
      </c>
      <c r="H207" s="14"/>
      <c r="I207" s="14"/>
      <c r="J207" s="14"/>
      <c r="K207" s="14"/>
      <c r="L207" s="14"/>
    </row>
    <row r="208" spans="1:12">
      <c r="A208" s="14">
        <v>207</v>
      </c>
      <c r="B208" s="14">
        <v>103</v>
      </c>
      <c r="C208" s="14" t="s">
        <v>10</v>
      </c>
      <c r="D208" s="19">
        <v>33572</v>
      </c>
      <c r="E208" s="14" t="s">
        <v>3</v>
      </c>
      <c r="F208" s="14" t="s">
        <v>43</v>
      </c>
      <c r="G208" s="14" t="s">
        <v>82</v>
      </c>
      <c r="H208" s="14"/>
      <c r="I208" s="14"/>
      <c r="J208" s="14"/>
      <c r="K208" s="14"/>
      <c r="L208" s="14"/>
    </row>
    <row r="209" spans="1:12">
      <c r="A209" s="14">
        <v>208</v>
      </c>
      <c r="B209" s="14">
        <v>103</v>
      </c>
      <c r="C209" s="14" t="s">
        <v>10</v>
      </c>
      <c r="D209" s="19">
        <v>24558</v>
      </c>
      <c r="E209" s="14" t="s">
        <v>3</v>
      </c>
      <c r="F209" s="14" t="s">
        <v>22</v>
      </c>
      <c r="G209" s="14" t="s">
        <v>82</v>
      </c>
      <c r="H209" s="14"/>
      <c r="I209" s="14"/>
      <c r="J209" s="14"/>
      <c r="K209" s="14"/>
      <c r="L209" s="14"/>
    </row>
    <row r="210" spans="1:12">
      <c r="A210" s="14">
        <v>209</v>
      </c>
      <c r="B210" s="14">
        <v>179</v>
      </c>
      <c r="C210" s="14" t="s">
        <v>15</v>
      </c>
      <c r="D210" s="19">
        <v>27187</v>
      </c>
      <c r="E210" s="14" t="s">
        <v>3</v>
      </c>
      <c r="F210" s="14" t="s">
        <v>45</v>
      </c>
      <c r="G210" s="14" t="s">
        <v>53</v>
      </c>
      <c r="H210" s="14"/>
      <c r="I210" s="14"/>
      <c r="J210" s="14"/>
      <c r="K210" s="14"/>
      <c r="L210" s="14"/>
    </row>
    <row r="211" spans="1:12">
      <c r="A211" s="14">
        <v>210</v>
      </c>
      <c r="B211" s="14">
        <v>178</v>
      </c>
      <c r="C211" s="14" t="s">
        <v>14</v>
      </c>
      <c r="D211" s="19">
        <v>28591</v>
      </c>
      <c r="E211" s="14" t="s">
        <v>3</v>
      </c>
      <c r="F211" s="14" t="s">
        <v>22</v>
      </c>
      <c r="G211" s="14" t="s">
        <v>78</v>
      </c>
      <c r="H211" s="14"/>
      <c r="I211" s="14"/>
      <c r="J211" s="14"/>
      <c r="K211" s="14"/>
      <c r="L211" s="14"/>
    </row>
    <row r="212" spans="1:12">
      <c r="A212" s="14">
        <v>211</v>
      </c>
      <c r="B212" s="14">
        <v>103</v>
      </c>
      <c r="C212" s="14" t="s">
        <v>10</v>
      </c>
      <c r="D212" s="19">
        <v>32237</v>
      </c>
      <c r="E212" s="14" t="s">
        <v>3</v>
      </c>
      <c r="F212" s="14" t="s">
        <v>22</v>
      </c>
      <c r="G212" s="14" t="s">
        <v>55</v>
      </c>
      <c r="H212" s="14"/>
      <c r="I212" s="14"/>
      <c r="J212" s="14"/>
      <c r="K212" s="14"/>
      <c r="L212" s="14"/>
    </row>
    <row r="213" spans="1:12">
      <c r="A213" s="14">
        <v>212</v>
      </c>
      <c r="B213" s="14">
        <v>179</v>
      </c>
      <c r="C213" s="14" t="s">
        <v>15</v>
      </c>
      <c r="D213" s="19">
        <v>24151</v>
      </c>
      <c r="E213" s="14" t="s">
        <v>3</v>
      </c>
      <c r="F213" s="14" t="s">
        <v>44</v>
      </c>
      <c r="G213" s="14" t="s">
        <v>78</v>
      </c>
      <c r="H213" s="14"/>
      <c r="I213" s="14"/>
      <c r="J213" s="14"/>
      <c r="K213" s="14"/>
      <c r="L213" s="14"/>
    </row>
    <row r="214" spans="1:12">
      <c r="A214" s="14">
        <v>213</v>
      </c>
      <c r="B214" s="14">
        <v>175</v>
      </c>
      <c r="C214" s="14" t="s">
        <v>11</v>
      </c>
      <c r="D214" s="19">
        <v>23438</v>
      </c>
      <c r="E214" s="14" t="s">
        <v>3</v>
      </c>
      <c r="F214" s="14" t="s">
        <v>40</v>
      </c>
      <c r="G214" s="14" t="s">
        <v>55</v>
      </c>
      <c r="H214" s="14"/>
      <c r="I214" s="14"/>
      <c r="J214" s="14"/>
      <c r="K214" s="14"/>
      <c r="L214" s="14"/>
    </row>
    <row r="215" spans="1:12">
      <c r="A215" s="14">
        <v>214</v>
      </c>
      <c r="B215" s="14">
        <v>96</v>
      </c>
      <c r="C215" s="14" t="s">
        <v>9</v>
      </c>
      <c r="D215" s="19">
        <v>29832</v>
      </c>
      <c r="E215" s="14" t="s">
        <v>3</v>
      </c>
      <c r="F215" s="14" t="s">
        <v>46</v>
      </c>
      <c r="G215" s="14" t="s">
        <v>60</v>
      </c>
      <c r="H215" s="14"/>
      <c r="I215" s="14"/>
      <c r="J215" s="14"/>
      <c r="K215" s="14"/>
      <c r="L215" s="14"/>
    </row>
    <row r="216" spans="1:12">
      <c r="A216" s="14">
        <v>215</v>
      </c>
      <c r="B216" s="14">
        <v>103</v>
      </c>
      <c r="C216" s="14" t="s">
        <v>10</v>
      </c>
      <c r="D216" s="19">
        <v>22657</v>
      </c>
      <c r="E216" s="14" t="s">
        <v>3</v>
      </c>
      <c r="F216" s="14" t="s">
        <v>19</v>
      </c>
      <c r="G216" s="14" t="s">
        <v>52</v>
      </c>
      <c r="H216" s="14"/>
      <c r="I216" s="14"/>
      <c r="J216" s="14"/>
      <c r="K216" s="14"/>
      <c r="L216" s="14"/>
    </row>
    <row r="217" spans="1:12">
      <c r="A217" s="14">
        <v>216</v>
      </c>
      <c r="B217" s="14">
        <v>96</v>
      </c>
      <c r="C217" s="14" t="s">
        <v>9</v>
      </c>
      <c r="D217" s="19">
        <v>30605</v>
      </c>
      <c r="E217" s="14" t="s">
        <v>3</v>
      </c>
      <c r="F217" s="14" t="s">
        <v>47</v>
      </c>
      <c r="G217" s="14" t="s">
        <v>62</v>
      </c>
      <c r="H217" s="14"/>
      <c r="I217" s="14"/>
      <c r="J217" s="14"/>
      <c r="K217" s="14"/>
      <c r="L217" s="14"/>
    </row>
    <row r="218" spans="1:12">
      <c r="A218" s="14">
        <v>217</v>
      </c>
      <c r="B218" s="14">
        <v>178</v>
      </c>
      <c r="C218" s="14" t="s">
        <v>14</v>
      </c>
      <c r="D218" s="19">
        <v>27361</v>
      </c>
      <c r="E218" s="14" t="s">
        <v>3</v>
      </c>
      <c r="F218" s="14" t="s">
        <v>43</v>
      </c>
      <c r="G218" s="14" t="s">
        <v>53</v>
      </c>
      <c r="H218" s="14"/>
      <c r="I218" s="14"/>
      <c r="J218" s="14"/>
      <c r="K218" s="14"/>
      <c r="L218" s="14"/>
    </row>
    <row r="219" spans="1:12">
      <c r="A219" s="14">
        <v>218</v>
      </c>
      <c r="B219" s="14">
        <v>179</v>
      </c>
      <c r="C219" s="14" t="s">
        <v>15</v>
      </c>
      <c r="D219" s="19">
        <v>31281</v>
      </c>
      <c r="E219" s="14" t="s">
        <v>3</v>
      </c>
      <c r="F219" s="14" t="s">
        <v>48</v>
      </c>
      <c r="G219" s="14" t="s">
        <v>52</v>
      </c>
      <c r="H219" s="14"/>
      <c r="I219" s="14"/>
      <c r="J219" s="14"/>
      <c r="K219" s="14"/>
      <c r="L219" s="14"/>
    </row>
    <row r="220" spans="1:12">
      <c r="A220" s="14">
        <v>219</v>
      </c>
      <c r="B220" s="14">
        <v>96</v>
      </c>
      <c r="C220" s="14" t="s">
        <v>9</v>
      </c>
      <c r="D220" s="19">
        <v>29710</v>
      </c>
      <c r="E220" s="14" t="s">
        <v>3</v>
      </c>
      <c r="F220" s="14" t="s">
        <v>41</v>
      </c>
      <c r="G220" s="14" t="s">
        <v>60</v>
      </c>
      <c r="H220" s="14"/>
      <c r="I220" s="14"/>
      <c r="J220" s="14"/>
      <c r="K220" s="14"/>
      <c r="L220" s="14"/>
    </row>
    <row r="221" spans="1:12">
      <c r="A221" s="14">
        <v>220</v>
      </c>
      <c r="B221" s="14">
        <v>96</v>
      </c>
      <c r="C221" s="14" t="s">
        <v>9</v>
      </c>
      <c r="D221" s="19">
        <v>25110</v>
      </c>
      <c r="E221" s="14" t="s">
        <v>3</v>
      </c>
      <c r="F221" s="14" t="s">
        <v>47</v>
      </c>
      <c r="G221" s="14" t="s">
        <v>59</v>
      </c>
      <c r="H221" s="14"/>
      <c r="I221" s="14"/>
      <c r="J221" s="14"/>
      <c r="K221" s="14"/>
      <c r="L221" s="14"/>
    </row>
    <row r="222" spans="1:12">
      <c r="A222" s="14">
        <v>221</v>
      </c>
      <c r="B222" s="14">
        <v>96</v>
      </c>
      <c r="C222" s="14" t="s">
        <v>9</v>
      </c>
      <c r="D222" s="19">
        <v>25388</v>
      </c>
      <c r="E222" s="14" t="s">
        <v>3</v>
      </c>
      <c r="F222" s="14" t="s">
        <v>42</v>
      </c>
      <c r="G222" s="14" t="s">
        <v>60</v>
      </c>
      <c r="H222" s="14"/>
      <c r="I222" s="14"/>
      <c r="J222" s="14"/>
      <c r="K222" s="14"/>
      <c r="L222" s="14"/>
    </row>
    <row r="223" spans="1:12">
      <c r="A223" s="14">
        <v>222</v>
      </c>
      <c r="B223" s="14">
        <v>177</v>
      </c>
      <c r="C223" s="14" t="s">
        <v>13</v>
      </c>
      <c r="D223" s="19">
        <v>23927</v>
      </c>
      <c r="E223" s="14" t="s">
        <v>3</v>
      </c>
      <c r="F223" s="14" t="s">
        <v>42</v>
      </c>
      <c r="G223" s="14" t="s">
        <v>58</v>
      </c>
      <c r="H223" s="14"/>
      <c r="I223" s="14"/>
      <c r="J223" s="14"/>
      <c r="K223" s="14"/>
      <c r="L223" s="14"/>
    </row>
    <row r="224" spans="1:12">
      <c r="A224" s="14">
        <v>223</v>
      </c>
      <c r="B224" s="14">
        <v>179</v>
      </c>
      <c r="C224" s="14" t="s">
        <v>15</v>
      </c>
      <c r="D224" s="19">
        <v>29455</v>
      </c>
      <c r="E224" s="14" t="s">
        <v>3</v>
      </c>
      <c r="F224" s="14" t="s">
        <v>48</v>
      </c>
      <c r="G224" s="14" t="s">
        <v>59</v>
      </c>
      <c r="H224" s="14"/>
      <c r="I224" s="14"/>
      <c r="J224" s="14"/>
      <c r="K224" s="14"/>
      <c r="L224" s="14"/>
    </row>
    <row r="225" spans="1:12">
      <c r="A225" s="14">
        <v>224</v>
      </c>
      <c r="B225" s="14">
        <v>177</v>
      </c>
      <c r="C225" s="14" t="s">
        <v>13</v>
      </c>
      <c r="D225" s="19">
        <v>29404</v>
      </c>
      <c r="E225" s="14" t="s">
        <v>3</v>
      </c>
      <c r="F225" s="14" t="s">
        <v>42</v>
      </c>
      <c r="G225" s="14" t="s">
        <v>59</v>
      </c>
      <c r="H225" s="14"/>
      <c r="I225" s="14"/>
      <c r="J225" s="14"/>
      <c r="K225" s="14"/>
      <c r="L225" s="14"/>
    </row>
    <row r="226" spans="1:12">
      <c r="A226" s="14">
        <v>225</v>
      </c>
      <c r="B226" s="14">
        <v>175</v>
      </c>
      <c r="C226" s="14" t="s">
        <v>11</v>
      </c>
      <c r="D226" s="19">
        <v>29252</v>
      </c>
      <c r="E226" s="14" t="s">
        <v>3</v>
      </c>
      <c r="F226" s="14" t="s">
        <v>44</v>
      </c>
      <c r="G226" s="14" t="s">
        <v>82</v>
      </c>
      <c r="H226" s="14"/>
      <c r="I226" s="14"/>
      <c r="J226" s="14"/>
      <c r="K226" s="14"/>
      <c r="L226" s="14"/>
    </row>
    <row r="227" spans="1:12">
      <c r="A227" s="14">
        <v>226</v>
      </c>
      <c r="B227" s="14">
        <v>103</v>
      </c>
      <c r="C227" s="14" t="s">
        <v>10</v>
      </c>
      <c r="D227" s="19">
        <v>32731</v>
      </c>
      <c r="E227" s="14" t="s">
        <v>3</v>
      </c>
      <c r="F227" s="14" t="s">
        <v>48</v>
      </c>
      <c r="G227" s="14" t="s">
        <v>58</v>
      </c>
      <c r="H227" s="14"/>
      <c r="I227" s="14"/>
      <c r="J227" s="14"/>
      <c r="K227" s="14"/>
      <c r="L227" s="14"/>
    </row>
    <row r="228" spans="1:12">
      <c r="A228" s="14">
        <v>227</v>
      </c>
      <c r="B228" s="14">
        <v>259</v>
      </c>
      <c r="C228" s="14" t="s">
        <v>109</v>
      </c>
      <c r="D228" s="19">
        <v>21763</v>
      </c>
      <c r="E228" s="14" t="s">
        <v>3</v>
      </c>
      <c r="F228" s="14" t="s">
        <v>48</v>
      </c>
      <c r="G228" s="14" t="s">
        <v>62</v>
      </c>
      <c r="H228" s="14"/>
      <c r="I228" s="14"/>
      <c r="J228" s="14"/>
      <c r="K228" s="14"/>
      <c r="L228" s="14"/>
    </row>
    <row r="229" spans="1:12">
      <c r="A229" s="14">
        <v>228</v>
      </c>
      <c r="B229" s="14">
        <v>96</v>
      </c>
      <c r="C229" s="14" t="s">
        <v>9</v>
      </c>
      <c r="D229" s="19">
        <v>18160</v>
      </c>
      <c r="E229" s="14" t="s">
        <v>3</v>
      </c>
      <c r="F229" s="14" t="s">
        <v>46</v>
      </c>
      <c r="G229" s="14" t="s">
        <v>52</v>
      </c>
      <c r="H229" s="14"/>
      <c r="I229" s="14"/>
      <c r="J229" s="14"/>
      <c r="K229" s="14"/>
      <c r="L229" s="14"/>
    </row>
    <row r="230" spans="1:12">
      <c r="A230" s="14">
        <v>229</v>
      </c>
      <c r="B230" s="14">
        <v>177</v>
      </c>
      <c r="C230" s="14" t="s">
        <v>13</v>
      </c>
      <c r="D230" s="19">
        <v>22551</v>
      </c>
      <c r="E230" s="14" t="s">
        <v>3</v>
      </c>
      <c r="F230" s="14" t="s">
        <v>47</v>
      </c>
      <c r="G230" s="14" t="s">
        <v>52</v>
      </c>
      <c r="H230" s="14"/>
      <c r="I230" s="14"/>
      <c r="J230" s="14"/>
      <c r="K230" s="14"/>
      <c r="L230" s="14"/>
    </row>
    <row r="231" spans="1:12">
      <c r="A231" s="14">
        <v>230</v>
      </c>
      <c r="B231" s="14">
        <v>177</v>
      </c>
      <c r="C231" s="14" t="s">
        <v>13</v>
      </c>
      <c r="D231" s="19">
        <v>28965</v>
      </c>
      <c r="E231" s="14" t="s">
        <v>3</v>
      </c>
      <c r="F231" s="14" t="s">
        <v>22</v>
      </c>
      <c r="G231" s="14" t="s">
        <v>82</v>
      </c>
      <c r="H231" s="14"/>
      <c r="I231" s="14"/>
      <c r="J231" s="14"/>
      <c r="K231" s="14"/>
      <c r="L231" s="14"/>
    </row>
    <row r="232" spans="1:12">
      <c r="A232" s="14">
        <v>231</v>
      </c>
      <c r="B232" s="14">
        <v>175</v>
      </c>
      <c r="C232" s="14" t="s">
        <v>11</v>
      </c>
      <c r="D232" s="19">
        <v>21817</v>
      </c>
      <c r="E232" s="14" t="s">
        <v>3</v>
      </c>
      <c r="F232" s="14" t="s">
        <v>47</v>
      </c>
      <c r="G232" s="14" t="s">
        <v>62</v>
      </c>
      <c r="H232" s="14"/>
      <c r="I232" s="14"/>
      <c r="J232" s="14"/>
      <c r="K232" s="14"/>
      <c r="L232" s="14"/>
    </row>
    <row r="233" spans="1:12">
      <c r="A233" s="14">
        <v>232</v>
      </c>
      <c r="B233" s="14">
        <v>175</v>
      </c>
      <c r="C233" s="14" t="s">
        <v>11</v>
      </c>
      <c r="D233" s="19">
        <v>26536</v>
      </c>
      <c r="E233" s="14" t="s">
        <v>3</v>
      </c>
      <c r="F233" s="14" t="s">
        <v>46</v>
      </c>
      <c r="G233" s="14" t="s">
        <v>51</v>
      </c>
      <c r="H233" s="14"/>
      <c r="I233" s="14"/>
      <c r="J233" s="14"/>
      <c r="K233" s="14"/>
      <c r="L233" s="14"/>
    </row>
    <row r="234" spans="1:12">
      <c r="A234" s="14">
        <v>233</v>
      </c>
      <c r="B234" s="14">
        <v>176</v>
      </c>
      <c r="C234" s="14" t="s">
        <v>12</v>
      </c>
      <c r="D234" s="19">
        <v>19836</v>
      </c>
      <c r="E234" s="14" t="s">
        <v>3</v>
      </c>
      <c r="F234" s="14" t="s">
        <v>41</v>
      </c>
      <c r="G234" s="14" t="s">
        <v>78</v>
      </c>
      <c r="H234" s="14"/>
      <c r="I234" s="14"/>
      <c r="J234" s="14"/>
      <c r="K234" s="14"/>
      <c r="L234" s="14"/>
    </row>
    <row r="235" spans="1:12">
      <c r="A235" s="14">
        <v>234</v>
      </c>
      <c r="B235" s="14">
        <v>259</v>
      </c>
      <c r="C235" s="14" t="s">
        <v>109</v>
      </c>
      <c r="D235" s="19">
        <v>27395</v>
      </c>
      <c r="E235" s="14" t="s">
        <v>3</v>
      </c>
      <c r="F235" s="14" t="s">
        <v>19</v>
      </c>
      <c r="G235" s="14" t="s">
        <v>53</v>
      </c>
      <c r="H235" s="14"/>
      <c r="I235" s="14"/>
      <c r="J235" s="14"/>
      <c r="K235" s="14"/>
      <c r="L235" s="14"/>
    </row>
    <row r="236" spans="1:12">
      <c r="A236" s="14">
        <v>235</v>
      </c>
      <c r="B236" s="14">
        <v>175</v>
      </c>
      <c r="C236" s="14" t="s">
        <v>11</v>
      </c>
      <c r="D236" s="19">
        <v>28666</v>
      </c>
      <c r="E236" s="14" t="s">
        <v>3</v>
      </c>
      <c r="F236" s="14" t="s">
        <v>42</v>
      </c>
      <c r="G236" s="14" t="s">
        <v>78</v>
      </c>
      <c r="H236" s="14"/>
      <c r="I236" s="14"/>
      <c r="J236" s="14"/>
      <c r="K236" s="14"/>
      <c r="L236" s="14"/>
    </row>
    <row r="237" spans="1:12">
      <c r="A237" s="14">
        <v>236</v>
      </c>
      <c r="B237" s="14">
        <v>175</v>
      </c>
      <c r="C237" s="14" t="s">
        <v>11</v>
      </c>
      <c r="D237" s="19">
        <v>26741</v>
      </c>
      <c r="E237" s="14" t="s">
        <v>3</v>
      </c>
      <c r="F237" s="14" t="s">
        <v>40</v>
      </c>
      <c r="G237" s="14" t="s">
        <v>52</v>
      </c>
      <c r="H237" s="14"/>
      <c r="I237" s="14"/>
      <c r="J237" s="14"/>
      <c r="K237" s="14"/>
      <c r="L237" s="14"/>
    </row>
    <row r="238" spans="1:12">
      <c r="A238" s="14">
        <v>237</v>
      </c>
      <c r="B238" s="14">
        <v>259</v>
      </c>
      <c r="C238" s="14" t="s">
        <v>109</v>
      </c>
      <c r="D238" s="19">
        <v>21487</v>
      </c>
      <c r="E238" s="14" t="s">
        <v>4</v>
      </c>
      <c r="F238" s="14" t="s">
        <v>39</v>
      </c>
      <c r="G238" s="14" t="s">
        <v>61</v>
      </c>
      <c r="H238" s="14"/>
      <c r="I238" s="14"/>
      <c r="J238" s="14"/>
      <c r="K238" s="14"/>
      <c r="L238" s="14"/>
    </row>
    <row r="239" spans="1:12">
      <c r="A239" s="14">
        <v>238</v>
      </c>
      <c r="B239" s="14">
        <v>177</v>
      </c>
      <c r="C239" s="14" t="s">
        <v>13</v>
      </c>
      <c r="D239" s="19">
        <v>27950</v>
      </c>
      <c r="E239" s="14" t="s">
        <v>3</v>
      </c>
      <c r="F239" s="14" t="s">
        <v>42</v>
      </c>
      <c r="G239" s="14" t="s">
        <v>58</v>
      </c>
      <c r="H239" s="14"/>
      <c r="I239" s="14"/>
      <c r="J239" s="14"/>
      <c r="K239" s="14"/>
      <c r="L239" s="14"/>
    </row>
    <row r="240" spans="1:12">
      <c r="A240" s="14">
        <v>239</v>
      </c>
      <c r="B240" s="14">
        <v>259</v>
      </c>
      <c r="C240" s="14" t="s">
        <v>109</v>
      </c>
      <c r="D240" s="19">
        <v>28944</v>
      </c>
      <c r="E240" s="14" t="s">
        <v>3</v>
      </c>
      <c r="F240" s="14" t="s">
        <v>22</v>
      </c>
      <c r="G240" s="14" t="s">
        <v>82</v>
      </c>
      <c r="H240" s="14"/>
      <c r="I240" s="14"/>
      <c r="J240" s="14"/>
      <c r="K240" s="14"/>
      <c r="L240" s="14"/>
    </row>
    <row r="241" spans="1:12">
      <c r="A241" s="14">
        <v>240</v>
      </c>
      <c r="B241" s="14">
        <v>175</v>
      </c>
      <c r="C241" s="14" t="s">
        <v>11</v>
      </c>
      <c r="D241" s="19">
        <v>23660</v>
      </c>
      <c r="E241" s="14" t="s">
        <v>3</v>
      </c>
      <c r="F241" s="14" t="s">
        <v>47</v>
      </c>
      <c r="G241" s="14" t="s">
        <v>55</v>
      </c>
      <c r="H241" s="14"/>
      <c r="I241" s="14"/>
      <c r="J241" s="14"/>
      <c r="K241" s="14"/>
      <c r="L241" s="14"/>
    </row>
    <row r="242" spans="1:12">
      <c r="A242" s="14">
        <v>241</v>
      </c>
      <c r="B242" s="14">
        <v>177</v>
      </c>
      <c r="C242" s="14" t="s">
        <v>13</v>
      </c>
      <c r="D242" s="19">
        <v>25167</v>
      </c>
      <c r="E242" s="14" t="s">
        <v>4</v>
      </c>
      <c r="F242" s="14" t="s">
        <v>43</v>
      </c>
      <c r="G242" s="14" t="s">
        <v>59</v>
      </c>
      <c r="H242" s="14"/>
      <c r="I242" s="14"/>
      <c r="J242" s="14"/>
      <c r="K242" s="14"/>
      <c r="L242" s="14"/>
    </row>
    <row r="243" spans="1:12">
      <c r="A243" s="14">
        <v>242</v>
      </c>
      <c r="B243" s="14">
        <v>96</v>
      </c>
      <c r="C243" s="14" t="s">
        <v>9</v>
      </c>
      <c r="D243" s="19">
        <v>25209</v>
      </c>
      <c r="E243" s="14" t="s">
        <v>3</v>
      </c>
      <c r="F243" s="14" t="s">
        <v>19</v>
      </c>
      <c r="G243" s="14" t="s">
        <v>59</v>
      </c>
      <c r="H243" s="14"/>
      <c r="I243" s="14"/>
      <c r="J243" s="14"/>
      <c r="K243" s="14"/>
      <c r="L243" s="14"/>
    </row>
    <row r="244" spans="1:12">
      <c r="A244" s="14">
        <v>243</v>
      </c>
      <c r="B244" s="14">
        <v>177</v>
      </c>
      <c r="C244" s="14" t="s">
        <v>13</v>
      </c>
      <c r="D244" s="19">
        <v>21046</v>
      </c>
      <c r="E244" s="14" t="s">
        <v>3</v>
      </c>
      <c r="F244" s="14" t="s">
        <v>48</v>
      </c>
      <c r="G244" s="14" t="s">
        <v>60</v>
      </c>
      <c r="H244" s="14"/>
      <c r="I244" s="14"/>
      <c r="J244" s="14"/>
      <c r="K244" s="14"/>
      <c r="L244" s="14"/>
    </row>
    <row r="245" spans="1:12">
      <c r="A245" s="14">
        <v>244</v>
      </c>
      <c r="B245" s="14">
        <v>177</v>
      </c>
      <c r="C245" s="14" t="s">
        <v>13</v>
      </c>
      <c r="D245" s="19">
        <v>27347</v>
      </c>
      <c r="E245" s="14" t="s">
        <v>4</v>
      </c>
      <c r="F245" s="14" t="s">
        <v>39</v>
      </c>
      <c r="G245" s="14" t="s">
        <v>53</v>
      </c>
      <c r="H245" s="14"/>
      <c r="I245" s="14"/>
      <c r="J245" s="14"/>
      <c r="K245" s="14"/>
      <c r="L245" s="14"/>
    </row>
    <row r="246" spans="1:12">
      <c r="A246" s="14">
        <v>245</v>
      </c>
      <c r="B246" s="14">
        <v>103</v>
      </c>
      <c r="C246" s="14" t="s">
        <v>10</v>
      </c>
      <c r="D246" s="19">
        <v>27854</v>
      </c>
      <c r="E246" s="14" t="s">
        <v>3</v>
      </c>
      <c r="F246" s="14" t="s">
        <v>22</v>
      </c>
      <c r="G246" s="14" t="s">
        <v>58</v>
      </c>
      <c r="H246" s="14"/>
      <c r="I246" s="14"/>
      <c r="J246" s="14"/>
      <c r="K246" s="14"/>
      <c r="L246" s="14"/>
    </row>
    <row r="247" spans="1:12">
      <c r="A247" s="14">
        <v>246</v>
      </c>
      <c r="B247" s="14">
        <v>259</v>
      </c>
      <c r="C247" s="14" t="s">
        <v>109</v>
      </c>
      <c r="D247" s="19">
        <v>25949</v>
      </c>
      <c r="E247" s="14" t="s">
        <v>3</v>
      </c>
      <c r="F247" s="14" t="s">
        <v>19</v>
      </c>
      <c r="G247" s="14" t="s">
        <v>61</v>
      </c>
      <c r="H247" s="14"/>
      <c r="I247" s="14"/>
      <c r="J247" s="14"/>
      <c r="K247" s="14"/>
      <c r="L247" s="14"/>
    </row>
    <row r="248" spans="1:12">
      <c r="A248" s="14">
        <v>247</v>
      </c>
      <c r="B248" s="14">
        <v>96</v>
      </c>
      <c r="C248" s="14" t="s">
        <v>9</v>
      </c>
      <c r="D248" s="19">
        <v>29189</v>
      </c>
      <c r="E248" s="14" t="s">
        <v>3</v>
      </c>
      <c r="F248" s="14" t="s">
        <v>43</v>
      </c>
      <c r="G248" s="14" t="s">
        <v>82</v>
      </c>
      <c r="H248" s="14"/>
      <c r="I248" s="14"/>
      <c r="J248" s="14"/>
      <c r="K248" s="14"/>
      <c r="L248" s="14"/>
    </row>
    <row r="249" spans="1:12">
      <c r="A249" s="14">
        <v>248</v>
      </c>
      <c r="B249" s="14">
        <v>175</v>
      </c>
      <c r="C249" s="14" t="s">
        <v>11</v>
      </c>
      <c r="D249" s="19">
        <v>30590</v>
      </c>
      <c r="E249" s="14" t="s">
        <v>4</v>
      </c>
      <c r="F249" s="14" t="s">
        <v>47</v>
      </c>
      <c r="G249" s="14" t="s">
        <v>62</v>
      </c>
      <c r="H249" s="14"/>
      <c r="I249" s="14"/>
      <c r="J249" s="14"/>
      <c r="K249" s="14"/>
      <c r="L249" s="14"/>
    </row>
    <row r="250" spans="1:12">
      <c r="A250" s="14">
        <v>249</v>
      </c>
      <c r="B250" s="14">
        <v>177</v>
      </c>
      <c r="C250" s="14" t="s">
        <v>13</v>
      </c>
      <c r="D250" s="19">
        <v>21083</v>
      </c>
      <c r="E250" s="14" t="s">
        <v>3</v>
      </c>
      <c r="F250" s="14" t="s">
        <v>46</v>
      </c>
      <c r="G250" s="14" t="s">
        <v>60</v>
      </c>
      <c r="H250" s="14"/>
      <c r="I250" s="14"/>
      <c r="J250" s="14"/>
      <c r="K250" s="14"/>
      <c r="L250" s="14"/>
    </row>
    <row r="251" spans="1:12">
      <c r="A251" s="14">
        <v>250</v>
      </c>
      <c r="B251" s="14">
        <v>177</v>
      </c>
      <c r="C251" s="14" t="s">
        <v>13</v>
      </c>
      <c r="D251" s="19">
        <v>28740</v>
      </c>
      <c r="E251" s="14" t="s">
        <v>4</v>
      </c>
      <c r="F251" s="14" t="s">
        <v>46</v>
      </c>
      <c r="G251" s="14" t="s">
        <v>78</v>
      </c>
      <c r="H251" s="14"/>
      <c r="I251" s="14"/>
      <c r="J251" s="14"/>
      <c r="K251" s="14"/>
      <c r="L251" s="14"/>
    </row>
    <row r="252" spans="1:12">
      <c r="A252" s="14">
        <v>251</v>
      </c>
      <c r="B252" s="14">
        <v>96</v>
      </c>
      <c r="C252" s="14" t="s">
        <v>9</v>
      </c>
      <c r="D252" s="19">
        <v>25629</v>
      </c>
      <c r="E252" s="14" t="s">
        <v>3</v>
      </c>
      <c r="F252" s="14" t="s">
        <v>40</v>
      </c>
      <c r="G252" s="14" t="s">
        <v>61</v>
      </c>
      <c r="H252" s="14"/>
      <c r="I252" s="14"/>
      <c r="J252" s="14"/>
      <c r="K252" s="14"/>
      <c r="L252" s="14"/>
    </row>
    <row r="253" spans="1:12">
      <c r="A253" s="14">
        <v>252</v>
      </c>
      <c r="B253" s="14">
        <v>96</v>
      </c>
      <c r="C253" s="14" t="s">
        <v>9</v>
      </c>
      <c r="D253" s="19">
        <v>22826</v>
      </c>
      <c r="E253" s="14" t="s">
        <v>3</v>
      </c>
      <c r="F253" s="14" t="s">
        <v>42</v>
      </c>
      <c r="G253" s="14" t="s">
        <v>53</v>
      </c>
      <c r="H253" s="14"/>
      <c r="I253" s="14"/>
      <c r="J253" s="14"/>
      <c r="K253" s="14"/>
      <c r="L253" s="14"/>
    </row>
    <row r="254" spans="1:12">
      <c r="A254" s="14">
        <v>253</v>
      </c>
      <c r="B254" s="14">
        <v>96</v>
      </c>
      <c r="C254" s="14" t="s">
        <v>9</v>
      </c>
      <c r="D254" s="19">
        <v>29308</v>
      </c>
      <c r="E254" s="14" t="s">
        <v>3</v>
      </c>
      <c r="F254" s="14" t="s">
        <v>22</v>
      </c>
      <c r="G254" s="14" t="s">
        <v>59</v>
      </c>
      <c r="H254" s="14"/>
      <c r="I254" s="14"/>
      <c r="J254" s="14"/>
      <c r="K254" s="14"/>
      <c r="L254" s="14"/>
    </row>
    <row r="255" spans="1:12">
      <c r="A255" s="14">
        <v>254</v>
      </c>
      <c r="B255" s="14">
        <v>96</v>
      </c>
      <c r="C255" s="14" t="s">
        <v>9</v>
      </c>
      <c r="D255" s="19">
        <v>29054</v>
      </c>
      <c r="E255" s="14" t="s">
        <v>3</v>
      </c>
      <c r="F255" s="14" t="s">
        <v>42</v>
      </c>
      <c r="G255" s="14" t="s">
        <v>82</v>
      </c>
      <c r="H255" s="14"/>
      <c r="I255" s="14"/>
      <c r="J255" s="14"/>
      <c r="K255" s="14"/>
      <c r="L255" s="14"/>
    </row>
    <row r="256" spans="1:12">
      <c r="A256" s="14">
        <v>255</v>
      </c>
      <c r="B256" s="14">
        <v>103</v>
      </c>
      <c r="C256" s="14" t="s">
        <v>10</v>
      </c>
      <c r="D256" s="19">
        <v>25710</v>
      </c>
      <c r="E256" s="14" t="s">
        <v>3</v>
      </c>
      <c r="F256" s="14" t="s">
        <v>45</v>
      </c>
      <c r="G256" s="14" t="s">
        <v>61</v>
      </c>
      <c r="H256" s="14"/>
      <c r="I256" s="14"/>
      <c r="J256" s="14"/>
      <c r="K256" s="14"/>
      <c r="L256" s="14"/>
    </row>
    <row r="257" spans="1:12">
      <c r="A257" s="14">
        <v>256</v>
      </c>
      <c r="B257" s="14">
        <v>259</v>
      </c>
      <c r="C257" s="14" t="s">
        <v>109</v>
      </c>
      <c r="D257" s="19">
        <v>33434</v>
      </c>
      <c r="E257" s="14" t="s">
        <v>3</v>
      </c>
      <c r="F257" s="14" t="s">
        <v>42</v>
      </c>
      <c r="G257" s="14" t="s">
        <v>82</v>
      </c>
      <c r="H257" s="14"/>
      <c r="I257" s="14"/>
      <c r="J257" s="14"/>
      <c r="K257" s="14"/>
      <c r="L257" s="14"/>
    </row>
    <row r="258" spans="1:12">
      <c r="A258" s="14">
        <v>257</v>
      </c>
      <c r="B258" s="14">
        <v>103</v>
      </c>
      <c r="C258" s="14" t="s">
        <v>10</v>
      </c>
      <c r="D258" s="19">
        <v>28816</v>
      </c>
      <c r="E258" s="14" t="s">
        <v>3</v>
      </c>
      <c r="F258" s="14" t="s">
        <v>39</v>
      </c>
      <c r="G258" s="14" t="s">
        <v>78</v>
      </c>
      <c r="H258" s="14"/>
      <c r="I258" s="14"/>
      <c r="J258" s="14"/>
      <c r="K258" s="14"/>
      <c r="L258" s="14"/>
    </row>
    <row r="259" spans="1:12">
      <c r="A259" s="14">
        <v>258</v>
      </c>
      <c r="B259" s="14">
        <v>103</v>
      </c>
      <c r="C259" s="14" t="s">
        <v>10</v>
      </c>
      <c r="D259" s="19">
        <v>29965</v>
      </c>
      <c r="E259" s="14" t="s">
        <v>3</v>
      </c>
      <c r="F259" s="14" t="s">
        <v>19</v>
      </c>
      <c r="G259" s="14" t="s">
        <v>60</v>
      </c>
      <c r="H259" s="14"/>
      <c r="I259" s="14"/>
      <c r="J259" s="14"/>
      <c r="K259" s="14"/>
      <c r="L259" s="14"/>
    </row>
    <row r="260" spans="1:12">
      <c r="A260" s="14">
        <v>259</v>
      </c>
      <c r="B260" s="14">
        <v>103</v>
      </c>
      <c r="C260" s="14" t="s">
        <v>10</v>
      </c>
      <c r="D260" s="19">
        <v>18166</v>
      </c>
      <c r="E260" s="14" t="s">
        <v>3</v>
      </c>
      <c r="F260" s="14" t="s">
        <v>47</v>
      </c>
      <c r="G260" s="14" t="s">
        <v>52</v>
      </c>
      <c r="H260" s="14"/>
      <c r="I260" s="14"/>
      <c r="J260" s="14"/>
      <c r="K260" s="14"/>
      <c r="L260" s="14"/>
    </row>
    <row r="261" spans="1:12">
      <c r="A261" s="14">
        <v>260</v>
      </c>
      <c r="B261" s="14">
        <v>175</v>
      </c>
      <c r="C261" s="14" t="s">
        <v>11</v>
      </c>
      <c r="D261" s="19">
        <v>26690</v>
      </c>
      <c r="E261" s="14" t="s">
        <v>3</v>
      </c>
      <c r="F261" s="14" t="s">
        <v>44</v>
      </c>
      <c r="G261" s="14" t="s">
        <v>51</v>
      </c>
      <c r="H261" s="14"/>
      <c r="I261" s="14"/>
      <c r="J261" s="14"/>
      <c r="K261" s="14"/>
      <c r="L261" s="14"/>
    </row>
    <row r="262" spans="1:12">
      <c r="A262" s="14">
        <v>261</v>
      </c>
      <c r="B262" s="14">
        <v>175</v>
      </c>
      <c r="C262" s="14" t="s">
        <v>11</v>
      </c>
      <c r="D262" s="19">
        <v>19991</v>
      </c>
      <c r="E262" s="14" t="s">
        <v>3</v>
      </c>
      <c r="F262" s="14" t="s">
        <v>47</v>
      </c>
      <c r="G262" s="14" t="s">
        <v>78</v>
      </c>
      <c r="H262" s="14"/>
      <c r="I262" s="14"/>
      <c r="J262" s="14"/>
      <c r="K262" s="14"/>
      <c r="L262" s="14"/>
    </row>
    <row r="263" spans="1:12">
      <c r="A263" s="14">
        <v>262</v>
      </c>
      <c r="B263" s="14">
        <v>177</v>
      </c>
      <c r="C263" s="14" t="s">
        <v>13</v>
      </c>
      <c r="D263" s="19">
        <v>23628</v>
      </c>
      <c r="E263" s="14" t="s">
        <v>3</v>
      </c>
      <c r="F263" s="14" t="s">
        <v>46</v>
      </c>
      <c r="G263" s="14" t="s">
        <v>55</v>
      </c>
      <c r="H263" s="14"/>
      <c r="I263" s="14"/>
      <c r="J263" s="14"/>
      <c r="K263" s="14"/>
      <c r="L263" s="14"/>
    </row>
    <row r="264" spans="1:12">
      <c r="A264" s="14">
        <v>263</v>
      </c>
      <c r="B264" s="14">
        <v>177</v>
      </c>
      <c r="C264" s="14" t="s">
        <v>13</v>
      </c>
      <c r="D264" s="19">
        <v>20929</v>
      </c>
      <c r="E264" s="14" t="s">
        <v>3</v>
      </c>
      <c r="F264" s="14" t="s">
        <v>22</v>
      </c>
      <c r="G264" s="14" t="s">
        <v>60</v>
      </c>
      <c r="H264" s="14"/>
      <c r="I264" s="14"/>
      <c r="J264" s="14"/>
      <c r="K264" s="14"/>
      <c r="L264" s="14"/>
    </row>
    <row r="265" spans="1:12">
      <c r="A265" s="14">
        <v>264</v>
      </c>
      <c r="B265" s="14">
        <v>177</v>
      </c>
      <c r="C265" s="14" t="s">
        <v>13</v>
      </c>
      <c r="D265" s="19">
        <v>21585</v>
      </c>
      <c r="E265" s="14" t="s">
        <v>3</v>
      </c>
      <c r="F265" s="14" t="s">
        <v>44</v>
      </c>
      <c r="G265" s="14" t="s">
        <v>61</v>
      </c>
      <c r="H265" s="14"/>
      <c r="I265" s="14"/>
      <c r="J265" s="14"/>
      <c r="K265" s="14"/>
      <c r="L265" s="14"/>
    </row>
    <row r="266" spans="1:12">
      <c r="A266" s="14">
        <v>265</v>
      </c>
      <c r="B266" s="14">
        <v>259</v>
      </c>
      <c r="C266" s="14" t="s">
        <v>109</v>
      </c>
      <c r="D266" s="19">
        <v>18630</v>
      </c>
      <c r="E266" s="14" t="s">
        <v>4</v>
      </c>
      <c r="F266" s="14" t="s">
        <v>19</v>
      </c>
      <c r="G266" s="14" t="s">
        <v>53</v>
      </c>
      <c r="H266" s="14"/>
      <c r="I266" s="14"/>
      <c r="J266" s="14"/>
      <c r="K266" s="14"/>
      <c r="L266" s="14"/>
    </row>
    <row r="267" spans="1:12">
      <c r="A267" s="14">
        <v>266</v>
      </c>
      <c r="B267" s="14">
        <v>259</v>
      </c>
      <c r="C267" s="14" t="s">
        <v>109</v>
      </c>
      <c r="D267" s="19">
        <v>22201</v>
      </c>
      <c r="E267" s="14" t="s">
        <v>3</v>
      </c>
      <c r="F267" s="14" t="s">
        <v>47</v>
      </c>
      <c r="G267" s="14" t="s">
        <v>51</v>
      </c>
      <c r="H267" s="14"/>
      <c r="I267" s="14"/>
      <c r="J267" s="14"/>
      <c r="K267" s="14"/>
      <c r="L267" s="14"/>
    </row>
    <row r="268" spans="1:12">
      <c r="A268" s="14">
        <v>267</v>
      </c>
      <c r="B268" s="14">
        <v>177</v>
      </c>
      <c r="C268" s="14" t="s">
        <v>13</v>
      </c>
      <c r="D268" s="19">
        <v>21590</v>
      </c>
      <c r="E268" s="14" t="s">
        <v>3</v>
      </c>
      <c r="F268" s="14" t="s">
        <v>44</v>
      </c>
      <c r="G268" s="14" t="s">
        <v>62</v>
      </c>
      <c r="H268" s="14"/>
      <c r="I268" s="14"/>
      <c r="J268" s="14"/>
      <c r="K268" s="14"/>
      <c r="L268" s="14"/>
    </row>
    <row r="269" spans="1:12">
      <c r="A269" s="14">
        <v>268</v>
      </c>
      <c r="B269" s="14">
        <v>96</v>
      </c>
      <c r="C269" s="14" t="s">
        <v>9</v>
      </c>
      <c r="D269" s="19">
        <v>31260</v>
      </c>
      <c r="E269" s="14" t="s">
        <v>3</v>
      </c>
      <c r="F269" s="14" t="s">
        <v>48</v>
      </c>
      <c r="G269" s="14" t="s">
        <v>52</v>
      </c>
      <c r="H269" s="14"/>
      <c r="I269" s="14"/>
      <c r="J269" s="14"/>
      <c r="K269" s="14"/>
      <c r="L269" s="14"/>
    </row>
    <row r="270" spans="1:12">
      <c r="A270" s="14">
        <v>269</v>
      </c>
      <c r="B270" s="14">
        <v>96</v>
      </c>
      <c r="C270" s="14" t="s">
        <v>9</v>
      </c>
      <c r="D270" s="19">
        <v>28686</v>
      </c>
      <c r="E270" s="14" t="s">
        <v>3</v>
      </c>
      <c r="F270" s="14" t="s">
        <v>42</v>
      </c>
      <c r="G270" s="14" t="s">
        <v>78</v>
      </c>
      <c r="H270" s="14"/>
      <c r="I270" s="14"/>
      <c r="J270" s="14"/>
      <c r="K270" s="14"/>
      <c r="L270" s="14"/>
    </row>
    <row r="271" spans="1:12">
      <c r="A271" s="14">
        <v>270</v>
      </c>
      <c r="B271" s="14">
        <v>233</v>
      </c>
      <c r="C271" s="14" t="s">
        <v>16</v>
      </c>
      <c r="D271" s="19">
        <v>32203</v>
      </c>
      <c r="E271" s="14" t="s">
        <v>3</v>
      </c>
      <c r="F271" s="14" t="s">
        <v>40</v>
      </c>
      <c r="G271" s="14" t="s">
        <v>55</v>
      </c>
      <c r="H271" s="14"/>
      <c r="I271" s="14"/>
      <c r="J271" s="14"/>
      <c r="K271" s="14"/>
      <c r="L271" s="14"/>
    </row>
    <row r="272" spans="1:12">
      <c r="A272" s="14">
        <v>271</v>
      </c>
      <c r="B272" s="14">
        <v>233</v>
      </c>
      <c r="C272" s="14" t="s">
        <v>16</v>
      </c>
      <c r="D272" s="19">
        <v>32552</v>
      </c>
      <c r="E272" s="14" t="s">
        <v>3</v>
      </c>
      <c r="F272" s="14" t="s">
        <v>44</v>
      </c>
      <c r="G272" s="14" t="s">
        <v>58</v>
      </c>
      <c r="H272" s="14"/>
      <c r="I272" s="14"/>
      <c r="J272" s="14"/>
      <c r="K272" s="14"/>
      <c r="L272" s="14"/>
    </row>
    <row r="273" spans="1:12">
      <c r="A273" s="14">
        <v>272</v>
      </c>
      <c r="B273" s="14">
        <v>233</v>
      </c>
      <c r="C273" s="14" t="s">
        <v>16</v>
      </c>
      <c r="D273" s="19">
        <v>32695</v>
      </c>
      <c r="E273" s="14" t="s">
        <v>3</v>
      </c>
      <c r="F273" s="14" t="s">
        <v>42</v>
      </c>
      <c r="G273" s="14" t="s">
        <v>58</v>
      </c>
      <c r="H273" s="14"/>
      <c r="I273" s="14"/>
      <c r="J273" s="14"/>
      <c r="K273" s="14"/>
      <c r="L273" s="14"/>
    </row>
    <row r="274" spans="1:12">
      <c r="A274" s="14">
        <v>273</v>
      </c>
      <c r="B274" s="14">
        <v>233</v>
      </c>
      <c r="C274" s="14" t="s">
        <v>16</v>
      </c>
      <c r="D274" s="19">
        <v>31335</v>
      </c>
      <c r="E274" s="14" t="s">
        <v>3</v>
      </c>
      <c r="F274" s="14" t="s">
        <v>47</v>
      </c>
      <c r="G274" s="14" t="s">
        <v>52</v>
      </c>
      <c r="H274" s="14"/>
      <c r="I274" s="14"/>
      <c r="J274" s="14"/>
      <c r="K274" s="14"/>
      <c r="L274" s="14"/>
    </row>
    <row r="275" spans="1:12">
      <c r="A275" s="14">
        <v>274</v>
      </c>
      <c r="B275" s="14">
        <v>233</v>
      </c>
      <c r="C275" s="14" t="s">
        <v>16</v>
      </c>
      <c r="D275" s="19">
        <v>31454</v>
      </c>
      <c r="E275" s="14" t="s">
        <v>3</v>
      </c>
      <c r="F275" s="14" t="s">
        <v>44</v>
      </c>
      <c r="G275" s="14" t="s">
        <v>53</v>
      </c>
      <c r="H275" s="14"/>
      <c r="I275" s="14"/>
      <c r="J275" s="14"/>
      <c r="K275" s="14"/>
      <c r="L275" s="14"/>
    </row>
    <row r="276" spans="1:12">
      <c r="A276" s="14">
        <v>275</v>
      </c>
      <c r="B276" s="14">
        <v>233</v>
      </c>
      <c r="C276" s="14" t="s">
        <v>16</v>
      </c>
      <c r="D276" s="19">
        <v>31481</v>
      </c>
      <c r="E276" s="14" t="s">
        <v>3</v>
      </c>
      <c r="F276" s="14" t="s">
        <v>40</v>
      </c>
      <c r="G276" s="14" t="s">
        <v>53</v>
      </c>
      <c r="H276" s="14"/>
      <c r="I276" s="14"/>
      <c r="J276" s="14"/>
      <c r="K276" s="14"/>
      <c r="L276" s="14"/>
    </row>
    <row r="277" spans="1:12">
      <c r="A277" s="14">
        <v>276</v>
      </c>
      <c r="B277" s="14">
        <v>233</v>
      </c>
      <c r="C277" s="14" t="s">
        <v>16</v>
      </c>
      <c r="D277" s="19">
        <v>31000</v>
      </c>
      <c r="E277" s="14" t="s">
        <v>3</v>
      </c>
      <c r="F277" s="14" t="s">
        <v>39</v>
      </c>
      <c r="G277" s="14" t="s">
        <v>51</v>
      </c>
      <c r="H277" s="14"/>
      <c r="I277" s="14"/>
      <c r="J277" s="14"/>
      <c r="K277" s="14"/>
      <c r="L277" s="14"/>
    </row>
    <row r="278" spans="1:12">
      <c r="A278" s="14">
        <v>277</v>
      </c>
      <c r="B278" s="14">
        <v>259</v>
      </c>
      <c r="C278" s="14" t="s">
        <v>109</v>
      </c>
      <c r="D278" s="19">
        <v>27590</v>
      </c>
      <c r="E278" s="14" t="s">
        <v>3</v>
      </c>
      <c r="F278" s="14" t="s">
        <v>42</v>
      </c>
      <c r="G278" s="14" t="s">
        <v>58</v>
      </c>
      <c r="H278" s="14"/>
      <c r="I278" s="14"/>
      <c r="J278" s="14"/>
      <c r="K278" s="14"/>
      <c r="L278" s="14"/>
    </row>
    <row r="279" spans="1:12">
      <c r="A279" s="14">
        <v>278</v>
      </c>
      <c r="B279" s="14">
        <v>178</v>
      </c>
      <c r="C279" s="14" t="s">
        <v>14</v>
      </c>
      <c r="D279" s="19">
        <v>29150</v>
      </c>
      <c r="E279" s="14" t="s">
        <v>3</v>
      </c>
      <c r="F279" s="14" t="s">
        <v>47</v>
      </c>
      <c r="G279" s="14" t="s">
        <v>82</v>
      </c>
      <c r="H279" s="14"/>
      <c r="I279" s="14"/>
      <c r="J279" s="14"/>
      <c r="K279" s="14"/>
      <c r="L279" s="14"/>
    </row>
    <row r="280" spans="1:12">
      <c r="A280" s="14">
        <v>279</v>
      </c>
      <c r="B280" s="14">
        <v>178</v>
      </c>
      <c r="C280" s="14" t="s">
        <v>14</v>
      </c>
      <c r="D280" s="19">
        <v>33629</v>
      </c>
      <c r="E280" s="14" t="s">
        <v>3</v>
      </c>
      <c r="F280" s="14" t="s">
        <v>44</v>
      </c>
      <c r="G280" s="14" t="s">
        <v>82</v>
      </c>
      <c r="H280" s="14"/>
      <c r="I280" s="14"/>
      <c r="J280" s="14"/>
      <c r="K280" s="14"/>
      <c r="L280" s="14"/>
    </row>
    <row r="281" spans="1:12">
      <c r="A281" s="14">
        <v>280</v>
      </c>
      <c r="B281" s="14">
        <v>177</v>
      </c>
      <c r="C281" s="14" t="s">
        <v>13</v>
      </c>
      <c r="D281" s="19">
        <v>26454</v>
      </c>
      <c r="E281" s="14" t="s">
        <v>3</v>
      </c>
      <c r="F281" s="14" t="s">
        <v>45</v>
      </c>
      <c r="G281" s="14" t="s">
        <v>51</v>
      </c>
      <c r="H281" s="14"/>
      <c r="I281" s="14"/>
      <c r="J281" s="14"/>
      <c r="K281" s="14"/>
      <c r="L281" s="14"/>
    </row>
    <row r="282" spans="1:12">
      <c r="A282" s="14">
        <v>281</v>
      </c>
      <c r="B282" s="14">
        <v>177</v>
      </c>
      <c r="C282" s="14" t="s">
        <v>13</v>
      </c>
      <c r="D282" s="19">
        <v>24884</v>
      </c>
      <c r="E282" s="14" t="s">
        <v>3</v>
      </c>
      <c r="F282" s="14" t="s">
        <v>44</v>
      </c>
      <c r="G282" s="14" t="s">
        <v>59</v>
      </c>
      <c r="H282" s="14"/>
      <c r="I282" s="14"/>
      <c r="J282" s="14"/>
      <c r="K282" s="14"/>
      <c r="L282" s="14"/>
    </row>
    <row r="283" spans="1:12">
      <c r="A283" s="14">
        <v>282</v>
      </c>
      <c r="B283" s="14">
        <v>177</v>
      </c>
      <c r="C283" s="14" t="s">
        <v>13</v>
      </c>
      <c r="D283" s="19">
        <v>22860</v>
      </c>
      <c r="E283" s="14" t="s">
        <v>3</v>
      </c>
      <c r="F283" s="14" t="s">
        <v>48</v>
      </c>
      <c r="G283" s="14" t="s">
        <v>53</v>
      </c>
      <c r="H283" s="14"/>
      <c r="I283" s="14"/>
      <c r="J283" s="14"/>
      <c r="K283" s="14"/>
      <c r="L283" s="14"/>
    </row>
    <row r="284" spans="1:12">
      <c r="A284" s="14">
        <v>283</v>
      </c>
      <c r="B284" s="14">
        <v>177</v>
      </c>
      <c r="C284" s="14" t="s">
        <v>13</v>
      </c>
      <c r="D284" s="19">
        <v>27769</v>
      </c>
      <c r="E284" s="14" t="s">
        <v>3</v>
      </c>
      <c r="F284" s="14" t="s">
        <v>19</v>
      </c>
      <c r="G284" s="14" t="s">
        <v>58</v>
      </c>
      <c r="H284" s="14"/>
      <c r="I284" s="14"/>
      <c r="J284" s="14"/>
      <c r="K284" s="14"/>
      <c r="L284" s="14"/>
    </row>
    <row r="285" spans="1:12">
      <c r="A285" s="14">
        <v>284</v>
      </c>
      <c r="B285" s="14">
        <v>176</v>
      </c>
      <c r="C285" s="14" t="s">
        <v>12</v>
      </c>
      <c r="D285" s="19">
        <v>22221</v>
      </c>
      <c r="E285" s="14" t="s">
        <v>3</v>
      </c>
      <c r="F285" s="14" t="s">
        <v>39</v>
      </c>
      <c r="G285" s="14" t="s">
        <v>51</v>
      </c>
      <c r="H285" s="14"/>
      <c r="I285" s="14"/>
      <c r="J285" s="14"/>
      <c r="K285" s="14"/>
      <c r="L285" s="14"/>
    </row>
    <row r="286" spans="1:12">
      <c r="A286" s="14">
        <v>285</v>
      </c>
      <c r="B286" s="14">
        <v>96</v>
      </c>
      <c r="C286" s="14" t="s">
        <v>9</v>
      </c>
      <c r="D286" s="19">
        <v>21158</v>
      </c>
      <c r="E286" s="14" t="s">
        <v>3</v>
      </c>
      <c r="F286" s="14" t="s">
        <v>43</v>
      </c>
      <c r="G286" s="14" t="s">
        <v>60</v>
      </c>
      <c r="H286" s="14"/>
      <c r="I286" s="14"/>
      <c r="J286" s="14"/>
      <c r="K286" s="14"/>
      <c r="L286" s="14"/>
    </row>
    <row r="287" spans="1:12">
      <c r="A287" s="14">
        <v>286</v>
      </c>
      <c r="B287" s="14">
        <v>96</v>
      </c>
      <c r="C287" s="14" t="s">
        <v>9</v>
      </c>
      <c r="D287" s="19">
        <v>21623</v>
      </c>
      <c r="E287" s="14" t="s">
        <v>3</v>
      </c>
      <c r="F287" s="14" t="s">
        <v>40</v>
      </c>
      <c r="G287" s="14" t="s">
        <v>62</v>
      </c>
      <c r="H287" s="14"/>
      <c r="I287" s="14"/>
      <c r="J287" s="14"/>
      <c r="K287" s="14"/>
      <c r="L287" s="14"/>
    </row>
    <row r="288" spans="1:12">
      <c r="A288" s="14">
        <v>287</v>
      </c>
      <c r="B288" s="14">
        <v>96</v>
      </c>
      <c r="C288" s="14" t="s">
        <v>9</v>
      </c>
      <c r="D288" s="19">
        <v>25857</v>
      </c>
      <c r="E288" s="14" t="s">
        <v>3</v>
      </c>
      <c r="F288" s="14" t="s">
        <v>47</v>
      </c>
      <c r="G288" s="14" t="s">
        <v>61</v>
      </c>
      <c r="H288" s="14"/>
      <c r="I288" s="14"/>
      <c r="J288" s="14"/>
      <c r="K288" s="14"/>
      <c r="L288" s="14"/>
    </row>
    <row r="289" spans="1:12">
      <c r="A289" s="14">
        <v>288</v>
      </c>
      <c r="B289" s="14">
        <v>96</v>
      </c>
      <c r="C289" s="14" t="s">
        <v>9</v>
      </c>
      <c r="D289" s="19">
        <v>28435</v>
      </c>
      <c r="E289" s="14" t="s">
        <v>3</v>
      </c>
      <c r="F289" s="14" t="s">
        <v>39</v>
      </c>
      <c r="G289" s="14" t="s">
        <v>58</v>
      </c>
      <c r="H289" s="14"/>
      <c r="I289" s="14"/>
      <c r="J289" s="14"/>
      <c r="K289" s="14"/>
      <c r="L289" s="14"/>
    </row>
    <row r="290" spans="1:12">
      <c r="A290" s="14">
        <v>289</v>
      </c>
      <c r="B290" s="14">
        <v>96</v>
      </c>
      <c r="C290" s="14" t="s">
        <v>9</v>
      </c>
      <c r="D290" s="19">
        <v>29438</v>
      </c>
      <c r="E290" s="14" t="s">
        <v>3</v>
      </c>
      <c r="F290" s="14" t="s">
        <v>48</v>
      </c>
      <c r="G290" s="14" t="s">
        <v>59</v>
      </c>
      <c r="H290" s="14"/>
      <c r="I290" s="14"/>
      <c r="J290" s="14"/>
      <c r="K290" s="14"/>
      <c r="L290" s="14"/>
    </row>
    <row r="291" spans="1:12">
      <c r="A291" s="14">
        <v>290</v>
      </c>
      <c r="B291" s="14">
        <v>96</v>
      </c>
      <c r="C291" s="14" t="s">
        <v>9</v>
      </c>
      <c r="D291" s="19">
        <v>26247</v>
      </c>
      <c r="E291" s="14" t="s">
        <v>3</v>
      </c>
      <c r="F291" s="14" t="s">
        <v>39</v>
      </c>
      <c r="G291" s="14" t="s">
        <v>62</v>
      </c>
      <c r="H291" s="14"/>
      <c r="I291" s="14"/>
      <c r="J291" s="14"/>
      <c r="K291" s="14"/>
      <c r="L291" s="14"/>
    </row>
    <row r="292" spans="1:12">
      <c r="A292" s="14">
        <v>291</v>
      </c>
      <c r="B292" s="14">
        <v>96</v>
      </c>
      <c r="C292" s="14" t="s">
        <v>9</v>
      </c>
      <c r="D292" s="19">
        <v>30484</v>
      </c>
      <c r="E292" s="14" t="s">
        <v>3</v>
      </c>
      <c r="F292" s="14" t="s">
        <v>45</v>
      </c>
      <c r="G292" s="14" t="s">
        <v>62</v>
      </c>
      <c r="H292" s="14"/>
      <c r="I292" s="14"/>
      <c r="J292" s="14"/>
      <c r="K292" s="14"/>
      <c r="L292" s="14"/>
    </row>
    <row r="293" spans="1:12">
      <c r="A293" s="14">
        <v>292</v>
      </c>
      <c r="B293" s="14">
        <v>96</v>
      </c>
      <c r="C293" s="14" t="s">
        <v>9</v>
      </c>
      <c r="D293" s="19">
        <v>27359</v>
      </c>
      <c r="E293" s="14" t="s">
        <v>3</v>
      </c>
      <c r="F293" s="14" t="s">
        <v>43</v>
      </c>
      <c r="G293" s="14" t="s">
        <v>53</v>
      </c>
      <c r="H293" s="14"/>
      <c r="I293" s="14"/>
      <c r="J293" s="14"/>
      <c r="K293" s="14"/>
      <c r="L293" s="14"/>
    </row>
    <row r="294" spans="1:12">
      <c r="A294" s="14">
        <v>293</v>
      </c>
      <c r="B294" s="14">
        <v>96</v>
      </c>
      <c r="C294" s="14" t="s">
        <v>9</v>
      </c>
      <c r="D294" s="19">
        <v>28123</v>
      </c>
      <c r="E294" s="14" t="s">
        <v>3</v>
      </c>
      <c r="F294" s="14" t="s">
        <v>49</v>
      </c>
      <c r="G294" s="14" t="s">
        <v>58</v>
      </c>
      <c r="H294" s="14"/>
      <c r="I294" s="14"/>
      <c r="J294" s="14"/>
      <c r="K294" s="14"/>
      <c r="L294" s="14"/>
    </row>
    <row r="295" spans="1:12">
      <c r="A295" s="14">
        <v>294</v>
      </c>
      <c r="B295" s="14">
        <v>96</v>
      </c>
      <c r="C295" s="14" t="s">
        <v>9</v>
      </c>
      <c r="D295" s="19">
        <v>26032</v>
      </c>
      <c r="E295" s="14" t="s">
        <v>3</v>
      </c>
      <c r="F295" s="14" t="s">
        <v>22</v>
      </c>
      <c r="G295" s="14" t="s">
        <v>62</v>
      </c>
      <c r="H295" s="14"/>
      <c r="I295" s="14"/>
      <c r="J295" s="14"/>
      <c r="K295" s="14"/>
      <c r="L295" s="14"/>
    </row>
    <row r="296" spans="1:12">
      <c r="A296" s="14">
        <v>295</v>
      </c>
      <c r="B296" s="14">
        <v>96</v>
      </c>
      <c r="C296" s="14" t="s">
        <v>9</v>
      </c>
      <c r="D296" s="19">
        <v>23818</v>
      </c>
      <c r="E296" s="14" t="s">
        <v>3</v>
      </c>
      <c r="F296" s="14" t="s">
        <v>40</v>
      </c>
      <c r="G296" s="14" t="s">
        <v>58</v>
      </c>
      <c r="H296" s="14"/>
      <c r="I296" s="14"/>
      <c r="J296" s="14"/>
      <c r="K296" s="14"/>
      <c r="L296" s="14"/>
    </row>
    <row r="297" spans="1:12">
      <c r="A297" s="14">
        <v>296</v>
      </c>
      <c r="B297" s="14">
        <v>96</v>
      </c>
      <c r="C297" s="14" t="s">
        <v>9</v>
      </c>
      <c r="D297" s="19">
        <v>28444</v>
      </c>
      <c r="E297" s="14" t="s">
        <v>3</v>
      </c>
      <c r="F297" s="14" t="s">
        <v>39</v>
      </c>
      <c r="G297" s="14" t="s">
        <v>58</v>
      </c>
      <c r="H297" s="14"/>
      <c r="I297" s="14"/>
      <c r="J297" s="14"/>
      <c r="K297" s="14"/>
      <c r="L297" s="14"/>
    </row>
    <row r="298" spans="1:12">
      <c r="A298" s="14">
        <v>297</v>
      </c>
      <c r="B298" s="14">
        <v>96</v>
      </c>
      <c r="C298" s="14" t="s">
        <v>9</v>
      </c>
      <c r="D298" s="19">
        <v>27648</v>
      </c>
      <c r="E298" s="14" t="s">
        <v>3</v>
      </c>
      <c r="F298" s="14" t="s">
        <v>46</v>
      </c>
      <c r="G298" s="14" t="s">
        <v>58</v>
      </c>
      <c r="H298" s="14"/>
      <c r="I298" s="14"/>
      <c r="J298" s="14"/>
      <c r="K298" s="14"/>
      <c r="L298" s="14"/>
    </row>
    <row r="299" spans="1:12">
      <c r="A299" s="14">
        <v>298</v>
      </c>
      <c r="B299" s="14">
        <v>96</v>
      </c>
      <c r="C299" s="14" t="s">
        <v>9</v>
      </c>
      <c r="D299" s="19">
        <v>30365</v>
      </c>
      <c r="E299" s="14" t="s">
        <v>3</v>
      </c>
      <c r="F299" s="14" t="s">
        <v>44</v>
      </c>
      <c r="G299" s="14" t="s">
        <v>62</v>
      </c>
      <c r="H299" s="14"/>
      <c r="I299" s="14"/>
      <c r="J299" s="14"/>
      <c r="K299" s="14"/>
      <c r="L299" s="14"/>
    </row>
    <row r="300" spans="1:12">
      <c r="A300" s="14">
        <v>299</v>
      </c>
      <c r="B300" s="14">
        <v>96</v>
      </c>
      <c r="C300" s="14" t="s">
        <v>9</v>
      </c>
      <c r="D300" s="19">
        <v>17770</v>
      </c>
      <c r="E300" s="14" t="s">
        <v>3</v>
      </c>
      <c r="F300" s="14" t="s">
        <v>46</v>
      </c>
      <c r="G300" s="14" t="s">
        <v>51</v>
      </c>
      <c r="H300" s="14"/>
      <c r="I300" s="14"/>
      <c r="J300" s="14"/>
      <c r="K300" s="14"/>
      <c r="L300" s="14"/>
    </row>
    <row r="301" spans="1:12">
      <c r="A301" s="14">
        <v>300</v>
      </c>
      <c r="B301" s="14">
        <v>96</v>
      </c>
      <c r="C301" s="14" t="s">
        <v>9</v>
      </c>
      <c r="D301" s="19">
        <v>21820</v>
      </c>
      <c r="E301" s="14" t="s">
        <v>3</v>
      </c>
      <c r="F301" s="14" t="s">
        <v>47</v>
      </c>
      <c r="G301" s="14" t="s">
        <v>62</v>
      </c>
      <c r="H301" s="14"/>
      <c r="I301" s="14"/>
      <c r="J301" s="14"/>
      <c r="K301" s="14"/>
      <c r="L301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Zodiak</vt:lpstr>
      <vt:lpstr>china</vt:lpstr>
      <vt:lpstr>COPY</vt:lpstr>
      <vt:lpstr>MIX</vt:lpstr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2015-07-21T10:25:06Z</dcterms:modified>
</cp:coreProperties>
</file>